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dobacorp-my.sharepoint.com/personal/bdcalendar_cordobacorp_com/Documents/2021_Salton Sea Water Importation Project/05_Drafts/"/>
    </mc:Choice>
  </mc:AlternateContent>
  <xr:revisionPtr revIDLastSave="0" documentId="8_{A30D8353-9D2E-4174-92C5-A6FABE255DBA}" xr6:coauthVersionLast="47" xr6:coauthVersionMax="47" xr10:uidLastSave="{00000000-0000-0000-0000-000000000000}"/>
  <bookViews>
    <workbookView xWindow="-120" yWindow="-120" windowWidth="29040" windowHeight="15840" xr2:uid="{81C3C58A-D398-4EB8-8722-E739285EB374}"/>
  </bookViews>
  <sheets>
    <sheet name="Blank Cost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1" l="1"/>
  <c r="F63" i="1"/>
  <c r="F49" i="1"/>
  <c r="C21" i="1"/>
  <c r="F121" i="1" l="1"/>
  <c r="F91" i="1"/>
  <c r="F86" i="1"/>
  <c r="F85" i="1"/>
  <c r="L76" i="1"/>
  <c r="F39" i="1"/>
  <c r="H39" i="1" s="1"/>
  <c r="F36" i="1"/>
  <c r="H36" i="1" s="1"/>
  <c r="F33" i="1"/>
  <c r="H33" i="1" s="1"/>
  <c r="F30" i="1"/>
  <c r="H30" i="1" s="1"/>
  <c r="F46" i="1"/>
  <c r="F45" i="1"/>
  <c r="F44" i="1"/>
  <c r="F43" i="1"/>
  <c r="F42" i="1" s="1"/>
  <c r="H42" i="1" s="1"/>
  <c r="F40" i="1"/>
  <c r="F34" i="1"/>
  <c r="F31" i="1"/>
  <c r="F28" i="1"/>
  <c r="F27" i="1"/>
  <c r="F26" i="1"/>
  <c r="F25" i="1" s="1"/>
  <c r="H25" i="1" s="1"/>
  <c r="F23" i="1"/>
  <c r="F22" i="1"/>
  <c r="F21" i="1"/>
  <c r="F16" i="1"/>
  <c r="F17" i="1"/>
  <c r="F14" i="1"/>
  <c r="H14" i="1" s="1"/>
  <c r="A94" i="1"/>
  <c r="A95" i="1" s="1"/>
  <c r="A90" i="1"/>
  <c r="A91" i="1" s="1"/>
  <c r="A85" i="1"/>
  <c r="A86" i="1" s="1"/>
  <c r="A87" i="1" s="1"/>
  <c r="A49" i="1"/>
  <c r="A50" i="1" s="1"/>
  <c r="A51" i="1" s="1"/>
  <c r="A43" i="1"/>
  <c r="A44" i="1" s="1"/>
  <c r="A45" i="1" s="1"/>
  <c r="A46" i="1" s="1"/>
  <c r="A40" i="1"/>
  <c r="A37" i="1"/>
  <c r="A34" i="1"/>
  <c r="A31" i="1"/>
  <c r="A26" i="1"/>
  <c r="A27" i="1" s="1"/>
  <c r="A28" i="1" s="1"/>
  <c r="A21" i="1"/>
  <c r="A22" i="1" s="1"/>
  <c r="A23" i="1" s="1"/>
  <c r="A15" i="1"/>
  <c r="A16" i="1" s="1"/>
  <c r="A17" i="1" s="1"/>
  <c r="F20" i="1" l="1"/>
  <c r="H20" i="1" s="1"/>
  <c r="H53" i="1" s="1"/>
  <c r="H57" i="1" s="1"/>
  <c r="F87" i="1"/>
  <c r="F99" i="1" s="1"/>
  <c r="F102" i="1" s="1"/>
  <c r="F53" i="1" l="1"/>
  <c r="H58" i="1"/>
  <c r="H59" i="1"/>
  <c r="H61" i="1" l="1"/>
  <c r="H63" i="1" s="1"/>
  <c r="H68" i="1" s="1"/>
  <c r="F61" i="1"/>
  <c r="F72" i="1" s="1"/>
  <c r="H69" i="1" l="1"/>
  <c r="H65" i="1"/>
  <c r="H71" i="1"/>
  <c r="H73" i="1"/>
  <c r="H66" i="1"/>
  <c r="H67" i="1"/>
  <c r="H72" i="1"/>
  <c r="H70" i="1"/>
  <c r="F73" i="1"/>
  <c r="F66" i="1"/>
  <c r="F70" i="1"/>
  <c r="F65" i="1"/>
  <c r="F68" i="1"/>
  <c r="F69" i="1"/>
  <c r="F71" i="1"/>
  <c r="F74" i="1" l="1"/>
  <c r="H74" i="1"/>
  <c r="H76" i="1" s="1"/>
  <c r="H79" i="1" s="1"/>
  <c r="F76" i="1"/>
  <c r="F78" i="1" s="1"/>
</calcChain>
</file>

<file path=xl/sharedStrings.xml><?xml version="1.0" encoding="utf-8"?>
<sst xmlns="http://schemas.openxmlformats.org/spreadsheetml/2006/main" count="225" uniqueCount="136">
  <si>
    <t>Salton Sea Water Importation Project</t>
  </si>
  <si>
    <t>Engineers Opinion of Probable Costs - TEMPLATE</t>
  </si>
  <si>
    <t>Annualized Capital Cost calculation =</t>
  </si>
  <si>
    <t>Proposer:</t>
  </si>
  <si>
    <t>Prepared By:</t>
  </si>
  <si>
    <t>Capital     x      (i x ( (i+1)n )</t>
  </si>
  <si>
    <t>Project Name:</t>
  </si>
  <si>
    <t>Date Prepared:</t>
  </si>
  <si>
    <t>Cost                   ( 1 + i )n -1</t>
  </si>
  <si>
    <t>Importation Supply:</t>
  </si>
  <si>
    <t>2018 Proposal ENR</t>
  </si>
  <si>
    <t>(if applicable)</t>
  </si>
  <si>
    <t>interest (i) =</t>
  </si>
  <si>
    <t>Estimate:</t>
  </si>
  <si>
    <t xml:space="preserve">Conceptual Level Cost-Analysis </t>
  </si>
  <si>
    <t>2021 Proposal ENR</t>
  </si>
  <si>
    <t>Project or Facility life (n) =</t>
  </si>
  <si>
    <t>Item</t>
  </si>
  <si>
    <t>Total Costs</t>
  </si>
  <si>
    <t>Est Facility Life</t>
  </si>
  <si>
    <t>Annualized Capital Cost</t>
  </si>
  <si>
    <t>No.</t>
  </si>
  <si>
    <t>Description</t>
  </si>
  <si>
    <t>Qty</t>
  </si>
  <si>
    <t>Units</t>
  </si>
  <si>
    <t>$/Unit</t>
  </si>
  <si>
    <t>Capital Cost</t>
  </si>
  <si>
    <t>Notes/Source</t>
  </si>
  <si>
    <t>Facility Capital Costs</t>
  </si>
  <si>
    <t>Treatment</t>
  </si>
  <si>
    <t>Desalination (process)</t>
  </si>
  <si>
    <t>MGD</t>
  </si>
  <si>
    <t>Define as appropriate, use units and add notes as you see fit, lump sum (LS) is acceptable</t>
  </si>
  <si>
    <t>Other</t>
  </si>
  <si>
    <t>Building</t>
  </si>
  <si>
    <t>SF</t>
  </si>
  <si>
    <t>Pipelines and/or Canals</t>
  </si>
  <si>
    <t>Source to Salton Sea</t>
  </si>
  <si>
    <t>LF</t>
  </si>
  <si>
    <t>in-diameter</t>
  </si>
  <si>
    <t xml:space="preserve">Brine line from Salton Sea to … </t>
  </si>
  <si>
    <t>Other?</t>
  </si>
  <si>
    <t>Pump Stations</t>
  </si>
  <si>
    <t>Define as appropriate, use units and add notes as you see fit</t>
  </si>
  <si>
    <t>LS</t>
  </si>
  <si>
    <t>flow (gpm)</t>
  </si>
  <si>
    <t>ft (TDH)</t>
  </si>
  <si>
    <t>Storage</t>
  </si>
  <si>
    <t xml:space="preserve">Wells </t>
  </si>
  <si>
    <t>Extraction Well</t>
  </si>
  <si>
    <t>Other Infrastructure</t>
  </si>
  <si>
    <t>Hydropower</t>
  </si>
  <si>
    <t>Geothermal</t>
  </si>
  <si>
    <t>Costs NOT Included</t>
  </si>
  <si>
    <t>Define and large ticket items that are not included in cost estimate</t>
  </si>
  <si>
    <t>Land Ownership</t>
  </si>
  <si>
    <t>e.g. Information not available, further study needed</t>
  </si>
  <si>
    <t>Subtotal Facility Costs</t>
  </si>
  <si>
    <t>Additional Facility Capital Costs</t>
  </si>
  <si>
    <t>These are example %s and notes, define as-approriate and modify as you see fit</t>
  </si>
  <si>
    <t>Site Development Costs</t>
  </si>
  <si>
    <t>@</t>
  </si>
  <si>
    <t>% of Subtotal treatment,  pump station, storage, facility and well costs (not incl. pipelines)</t>
  </si>
  <si>
    <t>Yard Piping</t>
  </si>
  <si>
    <t>Electrical, I&amp;C, and Remote Control</t>
  </si>
  <si>
    <t>Subtotal Additional Facility Costs</t>
  </si>
  <si>
    <t xml:space="preserve">Facility Direct Costs </t>
  </si>
  <si>
    <t>Taxes</t>
  </si>
  <si>
    <t>apply taxes to</t>
  </si>
  <si>
    <t>of the Facility Direct Costs (not. Incl Site Development)</t>
  </si>
  <si>
    <t>Mobilization/Bonds/Permits</t>
  </si>
  <si>
    <t xml:space="preserve">% of Facility Direct Costs </t>
  </si>
  <si>
    <t>Engineering and Design</t>
  </si>
  <si>
    <t>Special Studies</t>
  </si>
  <si>
    <t xml:space="preserve">Construction Management </t>
  </si>
  <si>
    <t>Owner's Administration</t>
  </si>
  <si>
    <t>Environmental/Permitting</t>
  </si>
  <si>
    <t>Contractor Overhead &amp; Profit</t>
  </si>
  <si>
    <t>Estimate Contingency</t>
  </si>
  <si>
    <t>Subtotal with Contractor Markups and Contingency</t>
  </si>
  <si>
    <t>Update schedule to reflect anticipated start and end of construction</t>
  </si>
  <si>
    <t>Escalation to Midpoint of Construction</t>
  </si>
  <si>
    <t>assume</t>
  </si>
  <si>
    <t>percent over</t>
  </si>
  <si>
    <t xml:space="preserve">construction start = </t>
  </si>
  <si>
    <t>end =</t>
  </si>
  <si>
    <t>*example dates - to be revised by proponent</t>
  </si>
  <si>
    <t>Project Capital Cost Total</t>
  </si>
  <si>
    <t xml:space="preserve"> </t>
  </si>
  <si>
    <t>Annualized Capital Cost ($mil/year)</t>
  </si>
  <si>
    <t>Annual Operations and Maintenance Costs</t>
  </si>
  <si>
    <t>Total Annual Costs</t>
  </si>
  <si>
    <t>Total</t>
  </si>
  <si>
    <t>Energy Costs</t>
  </si>
  <si>
    <t>Define as appropriate, use units, %s and add notes as you see fit, lump sum (LS) is acceptable</t>
  </si>
  <si>
    <t>Energy - Treatment</t>
  </si>
  <si>
    <t>KWh</t>
  </si>
  <si>
    <t xml:space="preserve">e.g. Process Operation = </t>
  </si>
  <si>
    <t>hours per day or per year</t>
  </si>
  <si>
    <t xml:space="preserve">Energy - Pumping </t>
  </si>
  <si>
    <t>e.g. Pump Station Hp =</t>
  </si>
  <si>
    <t>Total Motor HP required for duty pumps</t>
  </si>
  <si>
    <t>Energy - Other</t>
  </si>
  <si>
    <t>e.g. Assum % of above energy requirements</t>
  </si>
  <si>
    <t>Labor Costs</t>
  </si>
  <si>
    <t>Labor - Treatment</t>
  </si>
  <si>
    <t>staff</t>
  </si>
  <si>
    <t xml:space="preserve">full time staff at </t>
  </si>
  <si>
    <t>average salary + benefits per year</t>
  </si>
  <si>
    <t>Labor - Other</t>
  </si>
  <si>
    <t>Maintenance, Repair and Replacement</t>
  </si>
  <si>
    <t xml:space="preserve">Treatment Equipment </t>
  </si>
  <si>
    <t xml:space="preserve">Other Infrastructure </t>
  </si>
  <si>
    <t>Chemicals</t>
  </si>
  <si>
    <t>Contingency</t>
  </si>
  <si>
    <t>e.g. % of above O&amp;M costs</t>
  </si>
  <si>
    <t>Annual O&amp;M Costs ($/year)</t>
  </si>
  <si>
    <t>Annual REVENUES</t>
  </si>
  <si>
    <t>Salt Sales</t>
  </si>
  <si>
    <t xml:space="preserve">Resource Recovery </t>
  </si>
  <si>
    <t>Solar/Solar  Ponds</t>
  </si>
  <si>
    <t>Wind</t>
  </si>
  <si>
    <t xml:space="preserve">Other   </t>
  </si>
  <si>
    <t>Annual Revenuse ($/year)</t>
  </si>
  <si>
    <t>TBD</t>
  </si>
  <si>
    <t>Included in the Desalination cost.</t>
  </si>
  <si>
    <t>Duo pipe - 96"</t>
  </si>
  <si>
    <t>352,000 GPM</t>
  </si>
  <si>
    <t>Brine line from Salton Sea to …(sea item 1.1)</t>
  </si>
  <si>
    <r>
      <t xml:space="preserve">Intake Facility </t>
    </r>
    <r>
      <rPr>
        <sz val="11"/>
        <rFont val="Calibri"/>
        <family val="2"/>
        <scheme val="minor"/>
      </rPr>
      <t>(included in item No. 3.1)</t>
    </r>
  </si>
  <si>
    <r>
      <t>Discharge Facility</t>
    </r>
    <r>
      <rPr>
        <sz val="11"/>
        <rFont val="Calibri"/>
        <family val="2"/>
        <scheme val="minor"/>
      </rPr>
      <t xml:space="preserve"> (Sea item 1.0)</t>
    </r>
  </si>
  <si>
    <t>Assumed two acres.</t>
  </si>
  <si>
    <t xml:space="preserve">Pond, tank, etc drying  </t>
  </si>
  <si>
    <t xml:space="preserve"> Pipe 45"</t>
  </si>
  <si>
    <t>Sea of Cortez</t>
  </si>
  <si>
    <t>Cordoba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</si>
</sst>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"/>
    <numFmt numFmtId="166" formatCode="0.0"/>
    <numFmt numFmtId="167" formatCode="_(* #,##0_);_(* \(#,##0\);_(* &quot;-&quot;??_);_(@_)"/>
    <numFmt numFmtId="168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color theme="1" tint="0.499984740745262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2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79">
    <xf numFmtId="0" fontId="0" fillId="0" borderId="0" xfId="0"/>
    <xf numFmtId="49" fontId="3" fillId="0" borderId="0" xfId="4" applyNumberFormat="1" applyFont="1" applyAlignment="1">
      <alignment horizontal="left" vertical="center"/>
    </xf>
    <xf numFmtId="0" fontId="4" fillId="0" borderId="0" xfId="5" applyFont="1"/>
    <xf numFmtId="0" fontId="5" fillId="0" borderId="0" xfId="5" applyFont="1" applyAlignment="1">
      <alignment horizontal="left"/>
    </xf>
    <xf numFmtId="49" fontId="6" fillId="0" borderId="0" xfId="4" applyNumberFormat="1" applyFont="1" applyAlignment="1">
      <alignment horizontal="right" vertical="center"/>
    </xf>
    <xf numFmtId="49" fontId="6" fillId="0" borderId="0" xfId="4" applyNumberFormat="1" applyFont="1" applyAlignment="1">
      <alignment horizontal="left" vertical="center"/>
    </xf>
    <xf numFmtId="40" fontId="4" fillId="0" borderId="0" xfId="4" applyNumberFormat="1" applyFont="1" applyAlignment="1">
      <alignment horizontal="center"/>
    </xf>
    <xf numFmtId="40" fontId="4" fillId="0" borderId="0" xfId="4" applyNumberFormat="1" applyFont="1" applyAlignment="1">
      <alignment horizontal="centerContinuous"/>
    </xf>
    <xf numFmtId="40" fontId="4" fillId="0" borderId="0" xfId="4" applyNumberFormat="1" applyFont="1"/>
    <xf numFmtId="0" fontId="7" fillId="0" borderId="0" xfId="4" applyFont="1"/>
    <xf numFmtId="0" fontId="8" fillId="0" borderId="0" xfId="0" applyFont="1" applyAlignment="1">
      <alignment horizontal="left" vertical="center" indent="2"/>
    </xf>
    <xf numFmtId="40" fontId="8" fillId="0" borderId="0" xfId="4" applyNumberFormat="1" applyFont="1"/>
    <xf numFmtId="40" fontId="4" fillId="0" borderId="1" xfId="4" applyNumberFormat="1" applyFont="1" applyBorder="1"/>
    <xf numFmtId="40" fontId="4" fillId="0" borderId="1" xfId="4" applyNumberFormat="1" applyFont="1" applyBorder="1" applyAlignment="1">
      <alignment horizontal="center"/>
    </xf>
    <xf numFmtId="37" fontId="8" fillId="0" borderId="0" xfId="4" applyNumberFormat="1" applyFont="1" applyAlignment="1">
      <alignment horizontal="right"/>
    </xf>
    <xf numFmtId="40" fontId="4" fillId="0" borderId="1" xfId="4" applyNumberFormat="1" applyFont="1" applyBorder="1" applyAlignment="1">
      <alignment horizontal="right"/>
    </xf>
    <xf numFmtId="40" fontId="4" fillId="0" borderId="0" xfId="4" applyNumberFormat="1" applyFont="1" applyAlignment="1">
      <alignment horizontal="right"/>
    </xf>
    <xf numFmtId="0" fontId="4" fillId="0" borderId="0" xfId="0" applyFont="1" applyAlignment="1">
      <alignment horizontal="left" vertical="center" indent="5"/>
    </xf>
    <xf numFmtId="0" fontId="4" fillId="0" borderId="0" xfId="0" applyFont="1"/>
    <xf numFmtId="0" fontId="1" fillId="0" borderId="0" xfId="0" applyFont="1"/>
    <xf numFmtId="14" fontId="4" fillId="0" borderId="1" xfId="4" applyNumberFormat="1" applyFont="1" applyBorder="1" applyAlignment="1">
      <alignment horizontal="right"/>
    </xf>
    <xf numFmtId="14" fontId="4" fillId="0" borderId="0" xfId="4" applyNumberFormat="1" applyFont="1" applyAlignment="1">
      <alignment horizontal="right"/>
    </xf>
    <xf numFmtId="37" fontId="8" fillId="0" borderId="0" xfId="6" applyNumberFormat="1" applyFont="1" applyAlignment="1">
      <alignment horizontal="right"/>
    </xf>
    <xf numFmtId="40" fontId="9" fillId="0" borderId="1" xfId="4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9" fontId="1" fillId="0" borderId="0" xfId="3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5" applyFont="1" applyAlignment="1">
      <alignment horizontal="center"/>
    </xf>
    <xf numFmtId="40" fontId="8" fillId="0" borderId="2" xfId="7" applyNumberFormat="1" applyFont="1" applyBorder="1" applyAlignment="1">
      <alignment horizontal="center" wrapText="1"/>
    </xf>
    <xf numFmtId="40" fontId="8" fillId="0" borderId="3" xfId="7" applyNumberFormat="1" applyFont="1" applyBorder="1"/>
    <xf numFmtId="40" fontId="8" fillId="0" borderId="5" xfId="7" applyNumberFormat="1" applyFont="1" applyBorder="1" applyAlignment="1">
      <alignment wrapText="1"/>
    </xf>
    <xf numFmtId="0" fontId="4" fillId="0" borderId="3" xfId="6" applyFont="1" applyBorder="1"/>
    <xf numFmtId="0" fontId="4" fillId="0" borderId="4" xfId="6" applyFont="1" applyBorder="1"/>
    <xf numFmtId="0" fontId="4" fillId="0" borderId="6" xfId="6" applyFont="1" applyBorder="1"/>
    <xf numFmtId="40" fontId="8" fillId="0" borderId="8" xfId="7" applyNumberFormat="1" applyFont="1" applyBorder="1" applyAlignment="1">
      <alignment horizontal="center" wrapText="1"/>
    </xf>
    <xf numFmtId="40" fontId="8" fillId="0" borderId="9" xfId="7" applyNumberFormat="1" applyFont="1" applyBorder="1" applyAlignment="1">
      <alignment horizontal="center"/>
    </xf>
    <xf numFmtId="40" fontId="8" fillId="0" borderId="10" xfId="7" applyNumberFormat="1" applyFont="1" applyBorder="1" applyAlignment="1">
      <alignment horizontal="center" wrapText="1"/>
    </xf>
    <xf numFmtId="40" fontId="8" fillId="0" borderId="11" xfId="7" applyNumberFormat="1" applyFont="1" applyBorder="1" applyAlignment="1">
      <alignment horizontal="center" wrapText="1"/>
    </xf>
    <xf numFmtId="49" fontId="4" fillId="0" borderId="14" xfId="7" applyNumberFormat="1" applyFont="1" applyBorder="1" applyAlignment="1">
      <alignment vertical="center"/>
    </xf>
    <xf numFmtId="40" fontId="8" fillId="0" borderId="15" xfId="7" applyNumberFormat="1" applyFont="1" applyBorder="1" applyAlignment="1">
      <alignment vertical="center"/>
    </xf>
    <xf numFmtId="38" fontId="4" fillId="0" borderId="16" xfId="7" applyNumberFormat="1" applyFont="1" applyBorder="1" applyAlignment="1">
      <alignment horizontal="center" vertical="center"/>
    </xf>
    <xf numFmtId="40" fontId="4" fillId="0" borderId="17" xfId="7" applyNumberFormat="1" applyFont="1" applyBorder="1" applyAlignment="1">
      <alignment horizontal="center" vertical="center"/>
    </xf>
    <xf numFmtId="37" fontId="4" fillId="0" borderId="18" xfId="7" applyNumberFormat="1" applyFont="1" applyBorder="1" applyAlignment="1">
      <alignment horizontal="center" vertical="center"/>
    </xf>
    <xf numFmtId="37" fontId="4" fillId="0" borderId="14" xfId="7" applyNumberFormat="1" applyFont="1" applyBorder="1" applyAlignment="1">
      <alignment horizontal="center" vertical="center"/>
    </xf>
    <xf numFmtId="40" fontId="10" fillId="0" borderId="1" xfId="7" applyNumberFormat="1" applyFont="1" applyBorder="1" applyAlignment="1">
      <alignment horizontal="center"/>
    </xf>
    <xf numFmtId="40" fontId="10" fillId="0" borderId="0" xfId="7" applyNumberFormat="1" applyFont="1" applyAlignment="1">
      <alignment horizontal="center"/>
    </xf>
    <xf numFmtId="40" fontId="10" fillId="0" borderId="19" xfId="7" applyNumberFormat="1" applyFont="1" applyBorder="1" applyAlignment="1">
      <alignment horizontal="center"/>
    </xf>
    <xf numFmtId="40" fontId="11" fillId="0" borderId="21" xfId="7" applyNumberFormat="1" applyFont="1" applyBorder="1" applyAlignment="1">
      <alignment vertical="center"/>
    </xf>
    <xf numFmtId="0" fontId="11" fillId="0" borderId="21" xfId="7" applyFont="1" applyBorder="1"/>
    <xf numFmtId="0" fontId="11" fillId="0" borderId="18" xfId="7" applyFont="1" applyBorder="1"/>
    <xf numFmtId="164" fontId="8" fillId="0" borderId="14" xfId="8" applyNumberFormat="1" applyFont="1" applyBorder="1" applyAlignment="1">
      <alignment horizontal="left" vertical="center" indent="2"/>
    </xf>
    <xf numFmtId="40" fontId="8" fillId="0" borderId="20" xfId="8" applyNumberFormat="1" applyFont="1" applyBorder="1" applyAlignment="1">
      <alignment vertical="center"/>
    </xf>
    <xf numFmtId="164" fontId="12" fillId="0" borderId="16" xfId="9" applyNumberFormat="1" applyFont="1" applyBorder="1" applyAlignment="1">
      <alignment horizontal="center" vertical="center"/>
    </xf>
    <xf numFmtId="40" fontId="4" fillId="0" borderId="17" xfId="8" applyNumberFormat="1" applyFont="1" applyBorder="1" applyAlignment="1">
      <alignment horizontal="center" vertical="center"/>
    </xf>
    <xf numFmtId="38" fontId="8" fillId="0" borderId="17" xfId="9" applyNumberFormat="1" applyFont="1" applyBorder="1" applyAlignment="1">
      <alignment horizontal="right" vertical="center"/>
    </xf>
    <xf numFmtId="37" fontId="8" fillId="0" borderId="18" xfId="9" applyNumberFormat="1" applyFont="1" applyBorder="1" applyAlignment="1">
      <alignment horizontal="right" vertical="center"/>
    </xf>
    <xf numFmtId="37" fontId="8" fillId="0" borderId="14" xfId="9" applyNumberFormat="1" applyFont="1" applyBorder="1" applyAlignment="1">
      <alignment horizontal="right" vertical="center"/>
    </xf>
    <xf numFmtId="165" fontId="8" fillId="0" borderId="18" xfId="2" applyNumberFormat="1" applyFont="1" applyFill="1" applyBorder="1" applyAlignment="1">
      <alignment horizontal="right" vertical="center"/>
    </xf>
    <xf numFmtId="40" fontId="11" fillId="0" borderId="20" xfId="8" applyNumberFormat="1" applyFont="1" applyBorder="1" applyAlignment="1">
      <alignment vertical="center"/>
    </xf>
    <xf numFmtId="164" fontId="4" fillId="0" borderId="14" xfId="8" applyNumberFormat="1" applyFont="1" applyBorder="1" applyAlignment="1">
      <alignment horizontal="left" vertical="center" indent="3"/>
    </xf>
    <xf numFmtId="40" fontId="4" fillId="0" borderId="20" xfId="8" applyNumberFormat="1" applyFont="1" applyBorder="1" applyAlignment="1">
      <alignment horizontal="left" vertical="center" indent="2"/>
    </xf>
    <xf numFmtId="166" fontId="4" fillId="0" borderId="16" xfId="9" applyNumberFormat="1" applyFont="1" applyBorder="1" applyAlignment="1">
      <alignment horizontal="center" vertical="center"/>
    </xf>
    <xf numFmtId="38" fontId="4" fillId="0" borderId="17" xfId="8" applyNumberFormat="1" applyFont="1" applyBorder="1" applyAlignment="1">
      <alignment horizontal="right" vertical="center"/>
    </xf>
    <xf numFmtId="37" fontId="4" fillId="0" borderId="18" xfId="9" applyNumberFormat="1" applyFont="1" applyBorder="1" applyAlignment="1">
      <alignment horizontal="right" vertical="center"/>
    </xf>
    <xf numFmtId="37" fontId="4" fillId="0" borderId="14" xfId="9" applyNumberFormat="1" applyFont="1" applyBorder="1" applyAlignment="1">
      <alignment horizontal="right" vertical="center"/>
    </xf>
    <xf numFmtId="40" fontId="13" fillId="0" borderId="20" xfId="8" applyNumberFormat="1" applyFont="1" applyBorder="1" applyAlignment="1">
      <alignment vertical="center"/>
    </xf>
    <xf numFmtId="9" fontId="11" fillId="0" borderId="21" xfId="7" applyNumberFormat="1" applyFont="1" applyBorder="1"/>
    <xf numFmtId="167" fontId="7" fillId="0" borderId="20" xfId="1" applyNumberFormat="1" applyFont="1" applyBorder="1"/>
    <xf numFmtId="38" fontId="14" fillId="0" borderId="16" xfId="8" applyNumberFormat="1" applyFont="1" applyBorder="1" applyAlignment="1">
      <alignment horizontal="right" vertical="center"/>
    </xf>
    <xf numFmtId="40" fontId="14" fillId="0" borderId="17" xfId="10" applyNumberFormat="1" applyFont="1" applyBorder="1" applyAlignment="1">
      <alignment horizontal="center" vertical="center"/>
    </xf>
    <xf numFmtId="38" fontId="14" fillId="0" borderId="17" xfId="8" applyNumberFormat="1" applyFont="1" applyBorder="1" applyAlignment="1">
      <alignment horizontal="right" vertical="center"/>
    </xf>
    <xf numFmtId="37" fontId="14" fillId="0" borderId="18" xfId="9" applyNumberFormat="1" applyFont="1" applyBorder="1" applyAlignment="1">
      <alignment horizontal="right" vertical="center"/>
    </xf>
    <xf numFmtId="37" fontId="14" fillId="0" borderId="14" xfId="9" applyNumberFormat="1" applyFont="1" applyBorder="1" applyAlignment="1">
      <alignment horizontal="right" vertical="center"/>
    </xf>
    <xf numFmtId="40" fontId="4" fillId="0" borderId="16" xfId="9" applyNumberFormat="1" applyFont="1" applyBorder="1" applyAlignment="1">
      <alignment horizontal="center" vertical="center"/>
    </xf>
    <xf numFmtId="40" fontId="8" fillId="0" borderId="15" xfId="8" applyNumberFormat="1" applyFont="1" applyBorder="1" applyAlignment="1">
      <alignment vertical="center"/>
    </xf>
    <xf numFmtId="38" fontId="4" fillId="0" borderId="16" xfId="8" applyNumberFormat="1" applyFont="1" applyBorder="1" applyAlignment="1">
      <alignment horizontal="center" vertical="center"/>
    </xf>
    <xf numFmtId="40" fontId="8" fillId="0" borderId="17" xfId="8" applyNumberFormat="1" applyFont="1" applyBorder="1" applyAlignment="1">
      <alignment horizontal="center" vertical="center"/>
    </xf>
    <xf numFmtId="38" fontId="8" fillId="0" borderId="17" xfId="8" applyNumberFormat="1" applyFont="1" applyBorder="1" applyAlignment="1">
      <alignment horizontal="right" vertical="center"/>
    </xf>
    <xf numFmtId="0" fontId="10" fillId="0" borderId="21" xfId="8" applyFont="1" applyBorder="1"/>
    <xf numFmtId="5" fontId="10" fillId="0" borderId="21" xfId="11" applyNumberFormat="1" applyFont="1" applyBorder="1" applyAlignment="1">
      <alignment horizontal="right" vertical="center"/>
    </xf>
    <xf numFmtId="40" fontId="4" fillId="0" borderId="15" xfId="8" applyNumberFormat="1" applyFont="1" applyBorder="1" applyAlignment="1">
      <alignment horizontal="left" vertical="center" indent="2"/>
    </xf>
    <xf numFmtId="1" fontId="11" fillId="0" borderId="21" xfId="8" applyNumberFormat="1" applyFont="1" applyBorder="1" applyAlignment="1">
      <alignment vertical="center"/>
    </xf>
    <xf numFmtId="0" fontId="11" fillId="0" borderId="21" xfId="8" applyFont="1" applyBorder="1"/>
    <xf numFmtId="5" fontId="11" fillId="0" borderId="21" xfId="11" applyNumberFormat="1" applyFont="1" applyBorder="1" applyAlignment="1">
      <alignment horizontal="left" vertical="center"/>
    </xf>
    <xf numFmtId="40" fontId="15" fillId="0" borderId="18" xfId="8" applyNumberFormat="1" applyFont="1" applyBorder="1" applyAlignment="1">
      <alignment horizontal="left" vertical="center"/>
    </xf>
    <xf numFmtId="40" fontId="10" fillId="0" borderId="18" xfId="8" applyNumberFormat="1" applyFont="1" applyBorder="1" applyAlignment="1">
      <alignment horizontal="left" vertical="center"/>
    </xf>
    <xf numFmtId="40" fontId="16" fillId="0" borderId="15" xfId="8" applyNumberFormat="1" applyFont="1" applyBorder="1" applyAlignment="1">
      <alignment horizontal="left" vertical="center" indent="4"/>
    </xf>
    <xf numFmtId="9" fontId="4" fillId="0" borderId="17" xfId="3" applyFont="1" applyFill="1" applyBorder="1" applyAlignment="1">
      <alignment horizontal="right" vertical="center"/>
    </xf>
    <xf numFmtId="9" fontId="10" fillId="0" borderId="21" xfId="12" applyFont="1" applyBorder="1" applyAlignment="1">
      <alignment horizontal="right" vertical="center"/>
    </xf>
    <xf numFmtId="38" fontId="11" fillId="0" borderId="21" xfId="8" applyNumberFormat="1" applyFont="1" applyBorder="1" applyAlignment="1">
      <alignment vertical="center"/>
    </xf>
    <xf numFmtId="1" fontId="11" fillId="0" borderId="21" xfId="12" applyNumberFormat="1" applyFont="1" applyBorder="1" applyAlignment="1">
      <alignment horizontal="right" vertical="center"/>
    </xf>
    <xf numFmtId="40" fontId="11" fillId="0" borderId="18" xfId="8" applyNumberFormat="1" applyFont="1" applyBorder="1" applyAlignment="1">
      <alignment horizontal="left" vertical="center"/>
    </xf>
    <xf numFmtId="40" fontId="16" fillId="0" borderId="15" xfId="8" applyNumberFormat="1" applyFont="1" applyBorder="1" applyAlignment="1">
      <alignment horizontal="left" vertical="center" indent="2"/>
    </xf>
    <xf numFmtId="40" fontId="4" fillId="0" borderId="16" xfId="8" applyNumberFormat="1" applyFont="1" applyBorder="1" applyAlignment="1">
      <alignment horizontal="center" vertical="center"/>
    </xf>
    <xf numFmtId="0" fontId="10" fillId="0" borderId="21" xfId="8" applyFont="1" applyBorder="1" applyAlignment="1">
      <alignment vertical="center"/>
    </xf>
    <xf numFmtId="164" fontId="4" fillId="0" borderId="14" xfId="8" applyNumberFormat="1" applyFont="1" applyBorder="1" applyAlignment="1">
      <alignment horizontal="left" vertical="center" indent="2"/>
    </xf>
    <xf numFmtId="40" fontId="4" fillId="0" borderId="15" xfId="8" applyNumberFormat="1" applyFont="1" applyBorder="1" applyAlignment="1">
      <alignment vertical="center"/>
    </xf>
    <xf numFmtId="37" fontId="4" fillId="0" borderId="18" xfId="8" applyNumberFormat="1" applyFont="1" applyBorder="1" applyAlignment="1">
      <alignment horizontal="right" vertical="center"/>
    </xf>
    <xf numFmtId="9" fontId="11" fillId="0" borderId="21" xfId="12" applyFont="1" applyBorder="1" applyAlignment="1">
      <alignment horizontal="right" vertical="center"/>
    </xf>
    <xf numFmtId="40" fontId="10" fillId="0" borderId="21" xfId="8" applyNumberFormat="1" applyFont="1" applyBorder="1" applyAlignment="1">
      <alignment horizontal="left" vertical="center"/>
    </xf>
    <xf numFmtId="38" fontId="11" fillId="0" borderId="21" xfId="8" applyNumberFormat="1" applyFont="1" applyBorder="1" applyAlignment="1">
      <alignment horizontal="center" vertical="center"/>
    </xf>
    <xf numFmtId="1" fontId="11" fillId="0" borderId="21" xfId="12" applyNumberFormat="1" applyFont="1" applyBorder="1" applyAlignment="1">
      <alignment horizontal="left" vertical="center"/>
    </xf>
    <xf numFmtId="164" fontId="4" fillId="0" borderId="22" xfId="8" applyNumberFormat="1" applyFont="1" applyBorder="1" applyAlignment="1">
      <alignment horizontal="left" vertical="center" indent="3"/>
    </xf>
    <xf numFmtId="38" fontId="4" fillId="0" borderId="23" xfId="8" applyNumberFormat="1" applyFont="1" applyBorder="1" applyAlignment="1">
      <alignment horizontal="center" vertical="center"/>
    </xf>
    <xf numFmtId="40" fontId="4" fillId="0" borderId="24" xfId="8" applyNumberFormat="1" applyFont="1" applyBorder="1" applyAlignment="1">
      <alignment horizontal="center" vertical="center"/>
    </xf>
    <xf numFmtId="38" fontId="4" fillId="0" borderId="24" xfId="8" applyNumberFormat="1" applyFont="1" applyBorder="1" applyAlignment="1">
      <alignment horizontal="right" vertical="center"/>
    </xf>
    <xf numFmtId="37" fontId="4" fillId="0" borderId="25" xfId="9" applyNumberFormat="1" applyFont="1" applyBorder="1" applyAlignment="1">
      <alignment horizontal="right" vertical="center"/>
    </xf>
    <xf numFmtId="37" fontId="4" fillId="0" borderId="22" xfId="9" applyNumberFormat="1" applyFont="1" applyBorder="1" applyAlignment="1">
      <alignment horizontal="right" vertical="center"/>
    </xf>
    <xf numFmtId="38" fontId="11" fillId="0" borderId="26" xfId="8" applyNumberFormat="1" applyFont="1" applyBorder="1" applyAlignment="1">
      <alignment horizontal="center" vertical="center"/>
    </xf>
    <xf numFmtId="1" fontId="11" fillId="0" borderId="26" xfId="12" applyNumberFormat="1" applyFont="1" applyBorder="1" applyAlignment="1">
      <alignment horizontal="left" vertical="center"/>
    </xf>
    <xf numFmtId="40" fontId="11" fillId="0" borderId="25" xfId="8" applyNumberFormat="1" applyFont="1" applyBorder="1" applyAlignment="1">
      <alignment horizontal="left" vertical="center"/>
    </xf>
    <xf numFmtId="38" fontId="17" fillId="0" borderId="26" xfId="8" applyNumberFormat="1" applyFont="1" applyBorder="1" applyAlignment="1">
      <alignment horizontal="left" vertical="center"/>
    </xf>
    <xf numFmtId="164" fontId="4" fillId="0" borderId="27" xfId="8" applyNumberFormat="1" applyFont="1" applyBorder="1" applyAlignment="1">
      <alignment horizontal="left" vertical="center" indent="2"/>
    </xf>
    <xf numFmtId="40" fontId="4" fillId="0" borderId="28" xfId="8" applyNumberFormat="1" applyFont="1" applyBorder="1" applyAlignment="1">
      <alignment vertical="center"/>
    </xf>
    <xf numFmtId="38" fontId="4" fillId="0" borderId="29" xfId="8" applyNumberFormat="1" applyFont="1" applyBorder="1" applyAlignment="1">
      <alignment horizontal="center" vertical="center"/>
    </xf>
    <xf numFmtId="40" fontId="4" fillId="0" borderId="30" xfId="8" applyNumberFormat="1" applyFont="1" applyBorder="1" applyAlignment="1">
      <alignment horizontal="center" vertical="center"/>
    </xf>
    <xf numFmtId="38" fontId="4" fillId="0" borderId="30" xfId="8" applyNumberFormat="1" applyFont="1" applyBorder="1" applyAlignment="1">
      <alignment horizontal="right" vertical="center"/>
    </xf>
    <xf numFmtId="37" fontId="4" fillId="0" borderId="31" xfId="8" applyNumberFormat="1" applyFont="1" applyBorder="1" applyAlignment="1">
      <alignment horizontal="right" vertical="center"/>
    </xf>
    <xf numFmtId="37" fontId="4" fillId="0" borderId="27" xfId="8" applyNumberFormat="1" applyFont="1" applyBorder="1" applyAlignment="1">
      <alignment horizontal="right" vertical="center"/>
    </xf>
    <xf numFmtId="40" fontId="11" fillId="0" borderId="32" xfId="8" applyNumberFormat="1" applyFont="1" applyBorder="1" applyAlignment="1">
      <alignment horizontal="left" vertical="center"/>
    </xf>
    <xf numFmtId="40" fontId="11" fillId="0" borderId="31" xfId="8" applyNumberFormat="1" applyFont="1" applyBorder="1" applyAlignment="1">
      <alignment horizontal="left" vertical="center"/>
    </xf>
    <xf numFmtId="164" fontId="4" fillId="0" borderId="33" xfId="7" applyNumberFormat="1" applyFont="1" applyBorder="1" applyAlignment="1">
      <alignment horizontal="right" vertical="center"/>
    </xf>
    <xf numFmtId="40" fontId="8" fillId="3" borderId="34" xfId="7" applyNumberFormat="1" applyFont="1" applyFill="1" applyBorder="1" applyAlignment="1">
      <alignment horizontal="left" vertical="center"/>
    </xf>
    <xf numFmtId="38" fontId="4" fillId="3" borderId="35" xfId="7" applyNumberFormat="1" applyFont="1" applyFill="1" applyBorder="1" applyAlignment="1">
      <alignment horizontal="center" vertical="center"/>
    </xf>
    <xf numFmtId="40" fontId="4" fillId="3" borderId="35" xfId="7" applyNumberFormat="1" applyFont="1" applyFill="1" applyBorder="1" applyAlignment="1">
      <alignment horizontal="center" vertical="center"/>
    </xf>
    <xf numFmtId="38" fontId="4" fillId="3" borderId="35" xfId="7" applyNumberFormat="1" applyFont="1" applyFill="1" applyBorder="1" applyAlignment="1">
      <alignment horizontal="right" vertical="center"/>
    </xf>
    <xf numFmtId="5" fontId="8" fillId="3" borderId="36" xfId="7" applyNumberFormat="1" applyFont="1" applyFill="1" applyBorder="1" applyAlignment="1">
      <alignment horizontal="right" vertical="center"/>
    </xf>
    <xf numFmtId="40" fontId="11" fillId="0" borderId="1" xfId="7" applyNumberFormat="1" applyFont="1" applyBorder="1" applyAlignment="1">
      <alignment vertical="center"/>
    </xf>
    <xf numFmtId="0" fontId="11" fillId="0" borderId="1" xfId="7" applyFont="1" applyBorder="1"/>
    <xf numFmtId="0" fontId="11" fillId="0" borderId="19" xfId="7" applyFont="1" applyBorder="1"/>
    <xf numFmtId="164" fontId="16" fillId="0" borderId="14" xfId="13" applyNumberFormat="1" applyFont="1" applyBorder="1" applyAlignment="1">
      <alignment horizontal="center" vertical="center"/>
    </xf>
    <xf numFmtId="40" fontId="16" fillId="0" borderId="37" xfId="13" applyNumberFormat="1" applyFont="1" applyBorder="1" applyAlignment="1">
      <alignment vertical="center"/>
    </xf>
    <xf numFmtId="38" fontId="16" fillId="0" borderId="38" xfId="13" applyNumberFormat="1" applyFont="1" applyBorder="1" applyAlignment="1">
      <alignment horizontal="center" vertical="center"/>
    </xf>
    <xf numFmtId="40" fontId="16" fillId="0" borderId="38" xfId="13" applyNumberFormat="1" applyFont="1" applyBorder="1" applyAlignment="1">
      <alignment horizontal="center" vertical="center"/>
    </xf>
    <xf numFmtId="38" fontId="16" fillId="0" borderId="38" xfId="13" applyNumberFormat="1" applyFont="1" applyBorder="1" applyAlignment="1">
      <alignment horizontal="right" vertical="center"/>
    </xf>
    <xf numFmtId="37" fontId="16" fillId="0" borderId="19" xfId="13" applyNumberFormat="1" applyFont="1" applyBorder="1" applyAlignment="1">
      <alignment horizontal="right" vertical="center"/>
    </xf>
    <xf numFmtId="37" fontId="16" fillId="0" borderId="33" xfId="13" applyNumberFormat="1" applyFont="1" applyBorder="1" applyAlignment="1">
      <alignment horizontal="right" vertical="center"/>
    </xf>
    <xf numFmtId="40" fontId="11" fillId="0" borderId="21" xfId="13" applyNumberFormat="1" applyFont="1" applyBorder="1" applyAlignment="1">
      <alignment vertical="center"/>
    </xf>
    <xf numFmtId="0" fontId="11" fillId="0" borderId="21" xfId="13" applyFont="1" applyBorder="1"/>
    <xf numFmtId="0" fontId="11" fillId="0" borderId="18" xfId="13" applyFont="1" applyBorder="1"/>
    <xf numFmtId="40" fontId="8" fillId="2" borderId="14" xfId="13" applyNumberFormat="1" applyFont="1" applyFill="1" applyBorder="1" applyAlignment="1">
      <alignment vertical="center"/>
    </xf>
    <xf numFmtId="40" fontId="4" fillId="2" borderId="20" xfId="13" applyNumberFormat="1" applyFont="1" applyFill="1" applyBorder="1" applyAlignment="1">
      <alignment vertical="center"/>
    </xf>
    <xf numFmtId="38" fontId="4" fillId="2" borderId="16" xfId="13" applyNumberFormat="1" applyFont="1" applyFill="1" applyBorder="1" applyAlignment="1">
      <alignment horizontal="center" vertical="center"/>
    </xf>
    <xf numFmtId="40" fontId="4" fillId="2" borderId="17" xfId="13" applyNumberFormat="1" applyFont="1" applyFill="1" applyBorder="1" applyAlignment="1">
      <alignment horizontal="center" vertical="center"/>
    </xf>
    <xf numFmtId="38" fontId="4" fillId="2" borderId="39" xfId="13" applyNumberFormat="1" applyFont="1" applyFill="1" applyBorder="1" applyAlignment="1">
      <alignment horizontal="right" vertical="center"/>
    </xf>
    <xf numFmtId="37" fontId="4" fillId="2" borderId="40" xfId="13" applyNumberFormat="1" applyFont="1" applyFill="1" applyBorder="1" applyAlignment="1">
      <alignment horizontal="right" vertical="center"/>
    </xf>
    <xf numFmtId="37" fontId="4" fillId="2" borderId="18" xfId="13" applyNumberFormat="1" applyFont="1" applyFill="1" applyBorder="1" applyAlignment="1">
      <alignment horizontal="right" vertical="center"/>
    </xf>
    <xf numFmtId="37" fontId="4" fillId="2" borderId="14" xfId="13" applyNumberFormat="1" applyFont="1" applyFill="1" applyBorder="1" applyAlignment="1">
      <alignment horizontal="right" vertical="center"/>
    </xf>
    <xf numFmtId="164" fontId="4" fillId="0" borderId="14" xfId="13" applyNumberFormat="1" applyFont="1" applyBorder="1" applyAlignment="1">
      <alignment horizontal="right" vertical="center"/>
    </xf>
    <xf numFmtId="40" fontId="4" fillId="0" borderId="20" xfId="13" applyNumberFormat="1" applyFont="1" applyBorder="1" applyAlignment="1">
      <alignment vertical="center"/>
    </xf>
    <xf numFmtId="38" fontId="4" fillId="0" borderId="16" xfId="13" applyNumberFormat="1" applyFont="1" applyBorder="1" applyAlignment="1">
      <alignment horizontal="center" vertical="center"/>
    </xf>
    <xf numFmtId="40" fontId="4" fillId="0" borderId="17" xfId="13" applyNumberFormat="1" applyFont="1" applyBorder="1" applyAlignment="1">
      <alignment horizontal="center" vertical="center"/>
    </xf>
    <xf numFmtId="38" fontId="4" fillId="0" borderId="39" xfId="13" applyNumberFormat="1" applyFont="1" applyBorder="1" applyAlignment="1">
      <alignment horizontal="right" vertical="center"/>
    </xf>
    <xf numFmtId="37" fontId="4" fillId="0" borderId="40" xfId="13" applyNumberFormat="1" applyFont="1" applyBorder="1" applyAlignment="1">
      <alignment horizontal="right" vertical="center"/>
    </xf>
    <xf numFmtId="37" fontId="4" fillId="0" borderId="18" xfId="13" applyNumberFormat="1" applyFont="1" applyBorder="1" applyAlignment="1">
      <alignment horizontal="right" vertical="center"/>
    </xf>
    <xf numFmtId="37" fontId="4" fillId="0" borderId="14" xfId="13" applyNumberFormat="1" applyFont="1" applyBorder="1" applyAlignment="1">
      <alignment horizontal="right" vertical="center"/>
    </xf>
    <xf numFmtId="40" fontId="18" fillId="0" borderId="20" xfId="8" applyNumberFormat="1" applyFont="1" applyBorder="1" applyAlignment="1">
      <alignment vertical="center"/>
    </xf>
    <xf numFmtId="40" fontId="4" fillId="0" borderId="20" xfId="13" applyNumberFormat="1" applyFont="1" applyBorder="1" applyAlignment="1">
      <alignment horizontal="left" vertical="center"/>
    </xf>
    <xf numFmtId="9" fontId="4" fillId="0" borderId="17" xfId="14" applyFont="1" applyBorder="1" applyAlignment="1">
      <alignment horizontal="center" vertical="center"/>
    </xf>
    <xf numFmtId="40" fontId="11" fillId="0" borderId="21" xfId="13" applyNumberFormat="1" applyFont="1" applyBorder="1" applyAlignment="1">
      <alignment horizontal="left" vertical="center"/>
    </xf>
    <xf numFmtId="40" fontId="11" fillId="0" borderId="18" xfId="13" applyNumberFormat="1" applyFont="1" applyBorder="1" applyAlignment="1">
      <alignment horizontal="left" vertical="center"/>
    </xf>
    <xf numFmtId="9" fontId="4" fillId="4" borderId="17" xfId="14" applyFont="1" applyFill="1" applyBorder="1" applyAlignment="1">
      <alignment horizontal="center" vertical="center"/>
    </xf>
    <xf numFmtId="164" fontId="4" fillId="0" borderId="27" xfId="13" applyNumberFormat="1" applyFont="1" applyBorder="1" applyAlignment="1">
      <alignment horizontal="center" vertical="center"/>
    </xf>
    <xf numFmtId="40" fontId="4" fillId="0" borderId="28" xfId="13" applyNumberFormat="1" applyFont="1" applyBorder="1" applyAlignment="1">
      <alignment vertical="center"/>
    </xf>
    <xf numFmtId="38" fontId="4" fillId="0" borderId="29" xfId="13" applyNumberFormat="1" applyFont="1" applyBorder="1" applyAlignment="1">
      <alignment horizontal="center" vertical="center"/>
    </xf>
    <xf numFmtId="40" fontId="4" fillId="0" borderId="30" xfId="13" applyNumberFormat="1" applyFont="1" applyBorder="1" applyAlignment="1">
      <alignment horizontal="center" vertical="center"/>
    </xf>
    <xf numFmtId="38" fontId="4" fillId="0" borderId="41" xfId="13" applyNumberFormat="1" applyFont="1" applyBorder="1" applyAlignment="1">
      <alignment horizontal="right" vertical="center"/>
    </xf>
    <xf numFmtId="37" fontId="4" fillId="0" borderId="42" xfId="13" applyNumberFormat="1" applyFont="1" applyBorder="1" applyAlignment="1">
      <alignment horizontal="right" vertical="center"/>
    </xf>
    <xf numFmtId="37" fontId="4" fillId="0" borderId="31" xfId="13" applyNumberFormat="1" applyFont="1" applyBorder="1" applyAlignment="1">
      <alignment horizontal="right" vertical="center"/>
    </xf>
    <xf numFmtId="37" fontId="4" fillId="0" borderId="27" xfId="13" applyNumberFormat="1" applyFont="1" applyBorder="1" applyAlignment="1">
      <alignment horizontal="right" vertical="center"/>
    </xf>
    <xf numFmtId="40" fontId="11" fillId="0" borderId="32" xfId="13" applyNumberFormat="1" applyFont="1" applyBorder="1" applyAlignment="1">
      <alignment vertical="center"/>
    </xf>
    <xf numFmtId="0" fontId="11" fillId="0" borderId="32" xfId="13" applyFont="1" applyBorder="1"/>
    <xf numFmtId="0" fontId="11" fillId="0" borderId="31" xfId="13" applyFont="1" applyBorder="1"/>
    <xf numFmtId="164" fontId="4" fillId="0" borderId="33" xfId="13" applyNumberFormat="1" applyFont="1" applyBorder="1" applyAlignment="1">
      <alignment vertical="center"/>
    </xf>
    <xf numFmtId="40" fontId="8" fillId="3" borderId="34" xfId="13" applyNumberFormat="1" applyFont="1" applyFill="1" applyBorder="1" applyAlignment="1">
      <alignment horizontal="left" vertical="center"/>
    </xf>
    <xf numFmtId="40" fontId="4" fillId="3" borderId="35" xfId="13" applyNumberFormat="1" applyFont="1" applyFill="1" applyBorder="1" applyAlignment="1">
      <alignment horizontal="center" vertical="center"/>
    </xf>
    <xf numFmtId="9" fontId="4" fillId="3" borderId="35" xfId="14" applyFont="1" applyFill="1" applyBorder="1" applyAlignment="1">
      <alignment horizontal="right" vertical="center" indent="1"/>
    </xf>
    <xf numFmtId="40" fontId="4" fillId="3" borderId="35" xfId="13" applyNumberFormat="1" applyFont="1" applyFill="1" applyBorder="1" applyAlignment="1">
      <alignment vertical="center"/>
    </xf>
    <xf numFmtId="6" fontId="8" fillId="3" borderId="36" xfId="13" applyNumberFormat="1" applyFont="1" applyFill="1" applyBorder="1" applyAlignment="1">
      <alignment vertical="center"/>
    </xf>
    <xf numFmtId="40" fontId="11" fillId="0" borderId="1" xfId="13" applyNumberFormat="1" applyFont="1" applyBorder="1" applyAlignment="1">
      <alignment vertical="center"/>
    </xf>
    <xf numFmtId="0" fontId="11" fillId="0" borderId="1" xfId="13" applyFont="1" applyBorder="1"/>
    <xf numFmtId="0" fontId="11" fillId="0" borderId="19" xfId="13" applyFont="1" applyBorder="1"/>
    <xf numFmtId="40" fontId="16" fillId="0" borderId="34" xfId="13" applyNumberFormat="1" applyFont="1" applyBorder="1" applyAlignment="1">
      <alignment vertical="center"/>
    </xf>
    <xf numFmtId="38" fontId="16" fillId="0" borderId="35" xfId="13" applyNumberFormat="1" applyFont="1" applyBorder="1" applyAlignment="1">
      <alignment horizontal="center" vertical="center"/>
    </xf>
    <xf numFmtId="40" fontId="16" fillId="0" borderId="1" xfId="13" applyNumberFormat="1" applyFont="1" applyBorder="1" applyAlignment="1">
      <alignment horizontal="center" vertical="center"/>
    </xf>
    <xf numFmtId="38" fontId="16" fillId="0" borderId="35" xfId="13" applyNumberFormat="1" applyFont="1" applyBorder="1" applyAlignment="1">
      <alignment horizontal="right" vertical="center"/>
    </xf>
    <xf numFmtId="37" fontId="16" fillId="0" borderId="35" xfId="13" applyNumberFormat="1" applyFont="1" applyBorder="1" applyAlignment="1">
      <alignment horizontal="right" vertical="center"/>
    </xf>
    <xf numFmtId="37" fontId="16" fillId="0" borderId="43" xfId="13" applyNumberFormat="1" applyFont="1" applyBorder="1" applyAlignment="1">
      <alignment horizontal="right" vertical="center"/>
    </xf>
    <xf numFmtId="40" fontId="11" fillId="0" borderId="28" xfId="13" applyNumberFormat="1" applyFont="1" applyBorder="1" applyAlignment="1">
      <alignment vertical="center"/>
    </xf>
    <xf numFmtId="40" fontId="4" fillId="0" borderId="44" xfId="7" applyNumberFormat="1" applyFont="1" applyBorder="1" applyAlignment="1">
      <alignment vertical="center"/>
    </xf>
    <xf numFmtId="0" fontId="4" fillId="5" borderId="0" xfId="5" applyFont="1" applyFill="1"/>
    <xf numFmtId="40" fontId="4" fillId="5" borderId="35" xfId="13" applyNumberFormat="1" applyFont="1" applyFill="1" applyBorder="1" applyAlignment="1">
      <alignment horizontal="center" vertical="center"/>
    </xf>
    <xf numFmtId="40" fontId="8" fillId="5" borderId="35" xfId="7" applyNumberFormat="1" applyFont="1" applyFill="1" applyBorder="1" applyAlignment="1">
      <alignment horizontal="right" vertical="center"/>
    </xf>
    <xf numFmtId="40" fontId="4" fillId="5" borderId="35" xfId="13" applyNumberFormat="1" applyFont="1" applyFill="1" applyBorder="1" applyAlignment="1">
      <alignment vertical="center"/>
    </xf>
    <xf numFmtId="6" fontId="8" fillId="5" borderId="36" xfId="13" applyNumberFormat="1" applyFont="1" applyFill="1" applyBorder="1" applyAlignment="1">
      <alignment vertical="center"/>
    </xf>
    <xf numFmtId="6" fontId="8" fillId="5" borderId="35" xfId="13" applyNumberFormat="1" applyFont="1" applyFill="1" applyBorder="1" applyAlignment="1">
      <alignment vertical="center"/>
    </xf>
    <xf numFmtId="6" fontId="8" fillId="5" borderId="43" xfId="13" applyNumberFormat="1" applyFont="1" applyFill="1" applyBorder="1" applyAlignment="1">
      <alignment vertical="center"/>
    </xf>
    <xf numFmtId="0" fontId="11" fillId="0" borderId="38" xfId="7" applyFont="1" applyBorder="1"/>
    <xf numFmtId="0" fontId="11" fillId="0" borderId="45" xfId="7" applyFont="1" applyBorder="1"/>
    <xf numFmtId="40" fontId="4" fillId="0" borderId="33" xfId="7" applyNumberFormat="1" applyFont="1" applyBorder="1" applyAlignment="1">
      <alignment vertical="center"/>
    </xf>
    <xf numFmtId="40" fontId="8" fillId="0" borderId="3" xfId="7" applyNumberFormat="1" applyFont="1" applyBorder="1" applyAlignment="1">
      <alignment horizontal="left" vertical="center"/>
    </xf>
    <xf numFmtId="40" fontId="4" fillId="0" borderId="0" xfId="7" applyNumberFormat="1" applyFont="1" applyAlignment="1">
      <alignment horizontal="center" vertical="center"/>
    </xf>
    <xf numFmtId="9" fontId="4" fillId="0" borderId="46" xfId="12" applyFont="1" applyFill="1" applyBorder="1" applyAlignment="1">
      <alignment horizontal="center" vertical="center"/>
    </xf>
    <xf numFmtId="40" fontId="4" fillId="0" borderId="47" xfId="7" applyNumberFormat="1" applyFont="1" applyBorder="1" applyAlignment="1">
      <alignment vertical="center"/>
    </xf>
    <xf numFmtId="38" fontId="8" fillId="0" borderId="46" xfId="7" applyNumberFormat="1" applyFont="1" applyBorder="1" applyAlignment="1">
      <alignment vertical="center"/>
    </xf>
    <xf numFmtId="38" fontId="8" fillId="0" borderId="0" xfId="7" applyNumberFormat="1" applyFont="1" applyAlignment="1">
      <alignment vertical="center"/>
    </xf>
    <xf numFmtId="38" fontId="8" fillId="0" borderId="2" xfId="7" applyNumberFormat="1" applyFont="1" applyBorder="1" applyAlignment="1">
      <alignment vertical="center"/>
    </xf>
    <xf numFmtId="40" fontId="4" fillId="0" borderId="20" xfId="7" applyNumberFormat="1" applyFont="1" applyBorder="1" applyAlignment="1">
      <alignment vertical="center"/>
    </xf>
    <xf numFmtId="10" fontId="4" fillId="0" borderId="17" xfId="14" applyNumberFormat="1" applyFont="1" applyBorder="1" applyAlignment="1">
      <alignment horizontal="center" vertical="center"/>
    </xf>
    <xf numFmtId="38" fontId="4" fillId="0" borderId="18" xfId="7" applyNumberFormat="1" applyFont="1" applyBorder="1" applyAlignment="1">
      <alignment vertical="center"/>
    </xf>
    <xf numFmtId="38" fontId="4" fillId="0" borderId="21" xfId="7" applyNumberFormat="1" applyFont="1" applyBorder="1" applyAlignment="1">
      <alignment vertical="center"/>
    </xf>
    <xf numFmtId="38" fontId="4" fillId="0" borderId="14" xfId="7" applyNumberFormat="1" applyFont="1" applyBorder="1" applyAlignment="1">
      <alignment vertical="center"/>
    </xf>
    <xf numFmtId="40" fontId="11" fillId="0" borderId="21" xfId="7" applyNumberFormat="1" applyFont="1" applyBorder="1" applyAlignment="1">
      <alignment horizontal="left" vertical="center"/>
    </xf>
    <xf numFmtId="9" fontId="11" fillId="0" borderId="21" xfId="12" applyFont="1" applyBorder="1" applyAlignment="1">
      <alignment horizontal="center"/>
    </xf>
    <xf numFmtId="40" fontId="11" fillId="0" borderId="18" xfId="7" applyNumberFormat="1" applyFont="1" applyBorder="1" applyAlignment="1">
      <alignment horizontal="left" vertical="center"/>
    </xf>
    <xf numFmtId="40" fontId="4" fillId="0" borderId="14" xfId="7" applyNumberFormat="1" applyFont="1" applyBorder="1" applyAlignment="1">
      <alignment vertical="center"/>
    </xf>
    <xf numFmtId="9" fontId="4" fillId="0" borderId="20" xfId="12" applyFont="1" applyBorder="1" applyAlignment="1">
      <alignment vertical="center"/>
    </xf>
    <xf numFmtId="40" fontId="4" fillId="0" borderId="22" xfId="7" applyNumberFormat="1" applyFont="1" applyBorder="1" applyAlignment="1">
      <alignment vertical="center"/>
    </xf>
    <xf numFmtId="9" fontId="4" fillId="0" borderId="15" xfId="12" applyFont="1" applyBorder="1" applyAlignment="1">
      <alignment vertical="center"/>
    </xf>
    <xf numFmtId="40" fontId="11" fillId="0" borderId="26" xfId="7" applyNumberFormat="1" applyFont="1" applyBorder="1" applyAlignment="1">
      <alignment horizontal="left" vertical="center"/>
    </xf>
    <xf numFmtId="40" fontId="11" fillId="0" borderId="25" xfId="7" applyNumberFormat="1" applyFont="1" applyBorder="1" applyAlignment="1">
      <alignment horizontal="left" vertical="center"/>
    </xf>
    <xf numFmtId="40" fontId="4" fillId="0" borderId="27" xfId="7" applyNumberFormat="1" applyFont="1" applyBorder="1" applyAlignment="1">
      <alignment vertical="center"/>
    </xf>
    <xf numFmtId="40" fontId="4" fillId="0" borderId="28" xfId="7" applyNumberFormat="1" applyFont="1" applyBorder="1" applyAlignment="1">
      <alignment vertical="center"/>
    </xf>
    <xf numFmtId="9" fontId="4" fillId="0" borderId="42" xfId="14" applyFont="1" applyBorder="1" applyAlignment="1">
      <alignment horizontal="center" vertical="center"/>
    </xf>
    <xf numFmtId="38" fontId="4" fillId="0" borderId="31" xfId="7" applyNumberFormat="1" applyFont="1" applyBorder="1" applyAlignment="1">
      <alignment vertical="center"/>
    </xf>
    <xf numFmtId="38" fontId="4" fillId="0" borderId="32" xfId="7" applyNumberFormat="1" applyFont="1" applyBorder="1" applyAlignment="1">
      <alignment vertical="center"/>
    </xf>
    <xf numFmtId="38" fontId="4" fillId="0" borderId="27" xfId="7" applyNumberFormat="1" applyFont="1" applyBorder="1" applyAlignment="1">
      <alignment vertical="center"/>
    </xf>
    <xf numFmtId="40" fontId="11" fillId="0" borderId="28" xfId="7" applyNumberFormat="1" applyFont="1" applyBorder="1" applyAlignment="1">
      <alignment horizontal="left" vertical="center"/>
    </xf>
    <xf numFmtId="40" fontId="11" fillId="0" borderId="32" xfId="7" applyNumberFormat="1" applyFont="1" applyBorder="1" applyAlignment="1">
      <alignment horizontal="left" vertical="center"/>
    </xf>
    <xf numFmtId="40" fontId="11" fillId="0" borderId="31" xfId="7" applyNumberFormat="1" applyFont="1" applyBorder="1" applyAlignment="1">
      <alignment horizontal="left" vertical="center"/>
    </xf>
    <xf numFmtId="6" fontId="8" fillId="0" borderId="36" xfId="7" applyNumberFormat="1" applyFont="1" applyBorder="1" applyAlignment="1">
      <alignment vertical="center"/>
    </xf>
    <xf numFmtId="6" fontId="8" fillId="0" borderId="35" xfId="7" applyNumberFormat="1" applyFont="1" applyBorder="1" applyAlignment="1">
      <alignment vertical="center"/>
    </xf>
    <xf numFmtId="6" fontId="8" fillId="0" borderId="43" xfId="7" applyNumberFormat="1" applyFont="1" applyBorder="1" applyAlignment="1">
      <alignment vertical="center"/>
    </xf>
    <xf numFmtId="9" fontId="11" fillId="0" borderId="34" xfId="12" applyFont="1" applyBorder="1" applyAlignment="1">
      <alignment vertical="center"/>
    </xf>
    <xf numFmtId="0" fontId="11" fillId="0" borderId="0" xfId="7" applyFont="1"/>
    <xf numFmtId="0" fontId="11" fillId="0" borderId="46" xfId="7" applyFont="1" applyBorder="1"/>
    <xf numFmtId="9" fontId="4" fillId="0" borderId="0" xfId="12" applyFont="1" applyBorder="1" applyAlignment="1">
      <alignment horizontal="right" vertical="center" indent="1"/>
    </xf>
    <xf numFmtId="38" fontId="4" fillId="0" borderId="46" xfId="7" applyNumberFormat="1" applyFont="1" applyBorder="1" applyAlignment="1">
      <alignment vertical="center"/>
    </xf>
    <xf numFmtId="38" fontId="4" fillId="0" borderId="0" xfId="7" applyNumberFormat="1" applyFont="1" applyAlignment="1">
      <alignment vertical="center"/>
    </xf>
    <xf numFmtId="37" fontId="4" fillId="0" borderId="48" xfId="9" applyNumberFormat="1" applyFont="1" applyBorder="1" applyAlignment="1">
      <alignment horizontal="right" vertical="center"/>
    </xf>
    <xf numFmtId="40" fontId="13" fillId="0" borderId="37" xfId="8" applyNumberFormat="1" applyFont="1" applyBorder="1" applyAlignment="1">
      <alignment vertical="center"/>
    </xf>
    <xf numFmtId="40" fontId="11" fillId="0" borderId="4" xfId="7" applyNumberFormat="1" applyFont="1" applyBorder="1" applyAlignment="1">
      <alignment horizontal="left" vertical="center"/>
    </xf>
    <xf numFmtId="40" fontId="11" fillId="0" borderId="38" xfId="7" applyNumberFormat="1" applyFont="1" applyBorder="1" applyAlignment="1">
      <alignment horizontal="left" vertical="center"/>
    </xf>
    <xf numFmtId="40" fontId="11" fillId="0" borderId="45" xfId="7" applyNumberFormat="1" applyFont="1" applyBorder="1" applyAlignment="1">
      <alignment horizontal="left" vertical="center"/>
    </xf>
    <xf numFmtId="40" fontId="4" fillId="0" borderId="21" xfId="7" applyNumberFormat="1" applyFont="1" applyBorder="1" applyAlignment="1">
      <alignment horizontal="center" vertical="center"/>
    </xf>
    <xf numFmtId="9" fontId="4" fillId="0" borderId="18" xfId="12" applyFont="1" applyFill="1" applyBorder="1" applyAlignment="1">
      <alignment horizontal="right" vertical="center" indent="1"/>
    </xf>
    <xf numFmtId="40" fontId="11" fillId="0" borderId="20" xfId="7" applyNumberFormat="1" applyFont="1" applyBorder="1" applyAlignment="1">
      <alignment horizontal="right" vertical="center"/>
    </xf>
    <xf numFmtId="168" fontId="11" fillId="0" borderId="21" xfId="12" applyNumberFormat="1" applyFont="1" applyFill="1" applyBorder="1" applyAlignment="1">
      <alignment horizontal="center"/>
    </xf>
    <xf numFmtId="1" fontId="11" fillId="0" borderId="19" xfId="7" applyNumberFormat="1" applyFont="1" applyBorder="1" applyAlignment="1">
      <alignment horizontal="left"/>
    </xf>
    <xf numFmtId="40" fontId="4" fillId="0" borderId="15" xfId="7" applyNumberFormat="1" applyFont="1" applyBorder="1" applyAlignment="1">
      <alignment vertical="center"/>
    </xf>
    <xf numFmtId="40" fontId="4" fillId="0" borderId="26" xfId="7" applyNumberFormat="1" applyFont="1" applyBorder="1" applyAlignment="1">
      <alignment horizontal="center" vertical="center"/>
    </xf>
    <xf numFmtId="9" fontId="4" fillId="0" borderId="26" xfId="12" applyFont="1" applyBorder="1" applyAlignment="1">
      <alignment horizontal="right" vertical="center" indent="1"/>
    </xf>
    <xf numFmtId="38" fontId="4" fillId="0" borderId="25" xfId="7" applyNumberFormat="1" applyFont="1" applyBorder="1" applyAlignment="1">
      <alignment vertical="center"/>
    </xf>
    <xf numFmtId="38" fontId="4" fillId="0" borderId="26" xfId="7" applyNumberFormat="1" applyFont="1" applyBorder="1" applyAlignment="1">
      <alignment vertical="center"/>
    </xf>
    <xf numFmtId="38" fontId="4" fillId="0" borderId="22" xfId="7" applyNumberFormat="1" applyFont="1" applyBorder="1" applyAlignment="1">
      <alignment vertical="center"/>
    </xf>
    <xf numFmtId="40" fontId="11" fillId="0" borderId="28" xfId="7" applyNumberFormat="1" applyFont="1" applyBorder="1" applyAlignment="1">
      <alignment horizontal="right" vertical="center"/>
    </xf>
    <xf numFmtId="1" fontId="11" fillId="0" borderId="32" xfId="1" applyNumberFormat="1" applyFont="1" applyBorder="1" applyAlignment="1">
      <alignment horizontal="center" vertical="center"/>
    </xf>
    <xf numFmtId="40" fontId="11" fillId="0" borderId="32" xfId="7" applyNumberFormat="1" applyFont="1" applyBorder="1" applyAlignment="1">
      <alignment horizontal="right" vertical="center"/>
    </xf>
    <xf numFmtId="1" fontId="11" fillId="0" borderId="31" xfId="7" applyNumberFormat="1" applyFont="1" applyBorder="1" applyAlignment="1">
      <alignment horizontal="left" vertical="center"/>
    </xf>
    <xf numFmtId="40" fontId="4" fillId="0" borderId="8" xfId="7" applyNumberFormat="1" applyFont="1" applyBorder="1" applyAlignment="1">
      <alignment vertical="center"/>
    </xf>
    <xf numFmtId="40" fontId="8" fillId="5" borderId="34" xfId="7" applyNumberFormat="1" applyFont="1" applyFill="1" applyBorder="1" applyAlignment="1">
      <alignment vertical="center"/>
    </xf>
    <xf numFmtId="40" fontId="8" fillId="5" borderId="35" xfId="7" applyNumberFormat="1" applyFont="1" applyFill="1" applyBorder="1" applyAlignment="1">
      <alignment horizontal="center" vertical="center"/>
    </xf>
    <xf numFmtId="40" fontId="4" fillId="5" borderId="35" xfId="7" applyNumberFormat="1" applyFont="1" applyFill="1" applyBorder="1" applyAlignment="1">
      <alignment vertical="center"/>
    </xf>
    <xf numFmtId="6" fontId="8" fillId="5" borderId="36" xfId="7" applyNumberFormat="1" applyFont="1" applyFill="1" applyBorder="1" applyAlignment="1">
      <alignment horizontal="right" vertical="center"/>
    </xf>
    <xf numFmtId="0" fontId="4" fillId="0" borderId="0" xfId="6" applyFont="1"/>
    <xf numFmtId="6" fontId="8" fillId="5" borderId="35" xfId="7" applyNumberFormat="1" applyFont="1" applyFill="1" applyBorder="1" applyAlignment="1">
      <alignment horizontal="right" vertical="center"/>
    </xf>
    <xf numFmtId="0" fontId="4" fillId="0" borderId="0" xfId="7" applyFont="1"/>
    <xf numFmtId="0" fontId="4" fillId="0" borderId="0" xfId="7" applyFont="1" applyAlignment="1">
      <alignment horizontal="center"/>
    </xf>
    <xf numFmtId="40" fontId="11" fillId="0" borderId="0" xfId="7" applyNumberFormat="1" applyFont="1" applyAlignment="1">
      <alignment wrapText="1"/>
    </xf>
    <xf numFmtId="37" fontId="11" fillId="0" borderId="0" xfId="7" applyNumberFormat="1" applyFont="1" applyAlignment="1">
      <alignment wrapText="1"/>
    </xf>
    <xf numFmtId="38" fontId="11" fillId="0" borderId="0" xfId="7" applyNumberFormat="1" applyFont="1" applyAlignment="1">
      <alignment wrapText="1"/>
    </xf>
    <xf numFmtId="40" fontId="8" fillId="2" borderId="28" xfId="7" applyNumberFormat="1" applyFont="1" applyFill="1" applyBorder="1" applyAlignment="1">
      <alignment vertical="center"/>
    </xf>
    <xf numFmtId="40" fontId="8" fillId="2" borderId="32" xfId="7" applyNumberFormat="1" applyFont="1" applyFill="1" applyBorder="1" applyAlignment="1">
      <alignment vertical="center"/>
    </xf>
    <xf numFmtId="40" fontId="8" fillId="2" borderId="31" xfId="7" applyNumberFormat="1" applyFont="1" applyFill="1" applyBorder="1" applyAlignment="1">
      <alignment vertical="center"/>
    </xf>
    <xf numFmtId="9" fontId="11" fillId="0" borderId="3" xfId="12" applyFont="1" applyBorder="1" applyAlignment="1">
      <alignment vertical="center" wrapText="1"/>
    </xf>
    <xf numFmtId="0" fontId="11" fillId="0" borderId="4" xfId="7" applyFont="1" applyBorder="1" applyAlignment="1">
      <alignment wrapText="1"/>
    </xf>
    <xf numFmtId="0" fontId="11" fillId="0" borderId="6" xfId="7" applyFont="1" applyBorder="1" applyAlignment="1">
      <alignment wrapText="1"/>
    </xf>
    <xf numFmtId="40" fontId="11" fillId="0" borderId="47" xfId="7" applyNumberFormat="1" applyFont="1" applyBorder="1" applyAlignment="1">
      <alignment vertical="center" wrapText="1"/>
    </xf>
    <xf numFmtId="0" fontId="11" fillId="0" borderId="0" xfId="7" applyFont="1" applyAlignment="1">
      <alignment wrapText="1"/>
    </xf>
    <xf numFmtId="0" fontId="11" fillId="0" borderId="46" xfId="7" applyFont="1" applyBorder="1" applyAlignment="1">
      <alignment wrapText="1"/>
    </xf>
    <xf numFmtId="40" fontId="8" fillId="0" borderId="37" xfId="15" applyNumberFormat="1" applyFont="1" applyBorder="1" applyAlignment="1">
      <alignment horizontal="left" vertical="center"/>
    </xf>
    <xf numFmtId="38" fontId="4" fillId="0" borderId="16" xfId="15" applyNumberFormat="1" applyFont="1" applyBorder="1" applyAlignment="1">
      <alignment horizontal="center" vertical="center"/>
    </xf>
    <xf numFmtId="40" fontId="4" fillId="0" borderId="17" xfId="15" applyNumberFormat="1" applyFont="1" applyBorder="1" applyAlignment="1">
      <alignment horizontal="center" vertical="center"/>
    </xf>
    <xf numFmtId="40" fontId="4" fillId="0" borderId="49" xfId="15" applyNumberFormat="1" applyFont="1" applyBorder="1" applyAlignment="1">
      <alignment horizontal="right" vertical="center"/>
    </xf>
    <xf numFmtId="40" fontId="13" fillId="0" borderId="50" xfId="8" applyNumberFormat="1" applyFont="1" applyBorder="1" applyAlignment="1">
      <alignment vertical="center"/>
    </xf>
    <xf numFmtId="0" fontId="11" fillId="0" borderId="51" xfId="4" applyFont="1" applyBorder="1"/>
    <xf numFmtId="0" fontId="11" fillId="0" borderId="52" xfId="4" applyFont="1" applyBorder="1"/>
    <xf numFmtId="40" fontId="4" fillId="0" borderId="37" xfId="15" applyNumberFormat="1" applyFont="1" applyBorder="1" applyAlignment="1">
      <alignment vertical="center"/>
    </xf>
    <xf numFmtId="167" fontId="7" fillId="0" borderId="21" xfId="1" applyNumberFormat="1" applyFont="1" applyBorder="1" applyAlignment="1">
      <alignment horizontal="center" vertical="center"/>
    </xf>
    <xf numFmtId="0" fontId="11" fillId="0" borderId="53" xfId="4" applyFont="1" applyBorder="1"/>
    <xf numFmtId="0" fontId="11" fillId="0" borderId="21" xfId="4" applyFont="1" applyBorder="1" applyAlignment="1">
      <alignment horizontal="center"/>
    </xf>
    <xf numFmtId="0" fontId="11" fillId="0" borderId="21" xfId="4" applyFont="1" applyBorder="1"/>
    <xf numFmtId="5" fontId="11" fillId="0" borderId="21" xfId="11" applyNumberFormat="1" applyFont="1" applyBorder="1" applyAlignment="1">
      <alignment horizontal="right" vertical="center"/>
    </xf>
    <xf numFmtId="40" fontId="11" fillId="0" borderId="54" xfId="15" applyNumberFormat="1" applyFont="1" applyBorder="1" applyAlignment="1">
      <alignment horizontal="left" vertical="center" wrapText="1"/>
    </xf>
    <xf numFmtId="40" fontId="4" fillId="0" borderId="37" xfId="15" applyNumberFormat="1" applyFont="1" applyBorder="1" applyAlignment="1">
      <alignment horizontal="left" vertical="center"/>
    </xf>
    <xf numFmtId="38" fontId="4" fillId="0" borderId="55" xfId="15" quotePrefix="1" applyNumberFormat="1" applyFont="1" applyBorder="1" applyAlignment="1">
      <alignment horizontal="right" vertical="center"/>
    </xf>
    <xf numFmtId="9" fontId="4" fillId="0" borderId="17" xfId="3" applyFont="1" applyBorder="1" applyAlignment="1">
      <alignment horizontal="center" vertical="center"/>
    </xf>
    <xf numFmtId="40" fontId="11" fillId="0" borderId="53" xfId="7" applyNumberFormat="1" applyFont="1" applyBorder="1" applyAlignment="1">
      <alignment horizontal="left" vertical="center"/>
    </xf>
    <xf numFmtId="1" fontId="11" fillId="0" borderId="1" xfId="7" applyNumberFormat="1" applyFont="1" applyBorder="1" applyAlignment="1">
      <alignment horizontal="center"/>
    </xf>
    <xf numFmtId="0" fontId="11" fillId="0" borderId="0" xfId="4" applyFont="1"/>
    <xf numFmtId="0" fontId="11" fillId="0" borderId="56" xfId="15" applyFont="1" applyBorder="1" applyAlignment="1">
      <alignment wrapText="1"/>
    </xf>
    <xf numFmtId="164" fontId="4" fillId="0" borderId="23" xfId="15" applyNumberFormat="1" applyFont="1" applyBorder="1" applyAlignment="1">
      <alignment horizontal="right" vertical="center"/>
    </xf>
    <xf numFmtId="9" fontId="4" fillId="0" borderId="24" xfId="16" applyFont="1" applyFill="1" applyBorder="1" applyAlignment="1">
      <alignment horizontal="center" vertical="center"/>
    </xf>
    <xf numFmtId="0" fontId="11" fillId="0" borderId="54" xfId="15" applyFont="1" applyBorder="1" applyAlignment="1">
      <alignment wrapText="1"/>
    </xf>
    <xf numFmtId="40" fontId="8" fillId="0" borderId="37" xfId="15" applyNumberFormat="1" applyFont="1" applyBorder="1" applyAlignment="1">
      <alignment vertical="center"/>
    </xf>
    <xf numFmtId="0" fontId="7" fillId="0" borderId="21" xfId="4" applyFont="1" applyBorder="1" applyAlignment="1">
      <alignment horizontal="center"/>
    </xf>
    <xf numFmtId="0" fontId="11" fillId="0" borderId="54" xfId="4" applyFont="1" applyBorder="1"/>
    <xf numFmtId="40" fontId="8" fillId="0" borderId="20" xfId="15" applyNumberFormat="1" applyFont="1" applyBorder="1" applyAlignment="1">
      <alignment vertical="center"/>
    </xf>
    <xf numFmtId="164" fontId="4" fillId="0" borderId="16" xfId="15" applyNumberFormat="1" applyFont="1" applyBorder="1" applyAlignment="1">
      <alignment horizontal="center" vertical="center"/>
    </xf>
    <xf numFmtId="38" fontId="4" fillId="0" borderId="17" xfId="15" applyNumberFormat="1" applyFont="1" applyBorder="1" applyAlignment="1">
      <alignment horizontal="right" vertical="center"/>
    </xf>
    <xf numFmtId="40" fontId="13" fillId="0" borderId="53" xfId="8" applyNumberFormat="1" applyFont="1" applyBorder="1" applyAlignment="1">
      <alignment vertical="center"/>
    </xf>
    <xf numFmtId="164" fontId="4" fillId="0" borderId="16" xfId="15" applyNumberFormat="1" applyFont="1" applyBorder="1" applyAlignment="1">
      <alignment horizontal="right" vertical="center"/>
    </xf>
    <xf numFmtId="5" fontId="11" fillId="0" borderId="1" xfId="11" applyNumberFormat="1" applyFont="1" applyBorder="1" applyAlignment="1">
      <alignment horizontal="right" vertical="center"/>
    </xf>
    <xf numFmtId="40" fontId="4" fillId="0" borderId="20" xfId="15" applyNumberFormat="1" applyFont="1" applyBorder="1" applyAlignment="1">
      <alignment vertical="center"/>
    </xf>
    <xf numFmtId="40" fontId="19" fillId="0" borderId="53" xfId="7" applyNumberFormat="1" applyFont="1" applyBorder="1" applyAlignment="1">
      <alignment horizontal="left" vertical="center"/>
    </xf>
    <xf numFmtId="40" fontId="8" fillId="0" borderId="15" xfId="15" applyNumberFormat="1" applyFont="1" applyBorder="1" applyAlignment="1">
      <alignment horizontal="left" vertical="center"/>
    </xf>
    <xf numFmtId="168" fontId="4" fillId="0" borderId="24" xfId="16" applyNumberFormat="1" applyFont="1" applyBorder="1" applyAlignment="1">
      <alignment horizontal="center" vertical="center"/>
    </xf>
    <xf numFmtId="38" fontId="4" fillId="0" borderId="24" xfId="15" applyNumberFormat="1" applyFont="1" applyBorder="1" applyAlignment="1">
      <alignment horizontal="right" vertical="center"/>
    </xf>
    <xf numFmtId="40" fontId="4" fillId="0" borderId="15" xfId="15" applyNumberFormat="1" applyFont="1" applyBorder="1" applyAlignment="1">
      <alignment horizontal="left" vertical="center"/>
    </xf>
    <xf numFmtId="168" fontId="4" fillId="0" borderId="24" xfId="16" applyNumberFormat="1" applyFont="1" applyFill="1" applyBorder="1" applyAlignment="1">
      <alignment horizontal="center" vertical="center"/>
    </xf>
    <xf numFmtId="40" fontId="11" fillId="0" borderId="53" xfId="7" applyNumberFormat="1" applyFont="1" applyBorder="1" applyAlignment="1">
      <alignment horizontal="left" vertical="center" wrapText="1"/>
    </xf>
    <xf numFmtId="40" fontId="11" fillId="0" borderId="26" xfId="7" applyNumberFormat="1" applyFont="1" applyBorder="1" applyAlignment="1">
      <alignment horizontal="left" vertical="center" wrapText="1"/>
    </xf>
    <xf numFmtId="38" fontId="4" fillId="0" borderId="23" xfId="15" applyNumberFormat="1" applyFont="1" applyBorder="1" applyAlignment="1">
      <alignment horizontal="right" vertical="center"/>
    </xf>
    <xf numFmtId="40" fontId="11" fillId="0" borderId="57" xfId="7" applyNumberFormat="1" applyFont="1" applyBorder="1" applyAlignment="1">
      <alignment horizontal="left" vertical="center" wrapText="1"/>
    </xf>
    <xf numFmtId="40" fontId="11" fillId="0" borderId="26" xfId="15" applyNumberFormat="1" applyFont="1" applyBorder="1" applyAlignment="1">
      <alignment horizontal="left" vertical="center" wrapText="1"/>
    </xf>
    <xf numFmtId="40" fontId="11" fillId="0" borderId="57" xfId="15" applyNumberFormat="1" applyFont="1" applyBorder="1" applyAlignment="1">
      <alignment horizontal="left" vertical="center" wrapText="1"/>
    </xf>
    <xf numFmtId="40" fontId="4" fillId="0" borderId="15" xfId="15" applyNumberFormat="1" applyFont="1" applyBorder="1" applyAlignment="1">
      <alignment vertical="center"/>
    </xf>
    <xf numFmtId="164" fontId="4" fillId="0" borderId="23" xfId="15" applyNumberFormat="1" applyFont="1" applyBorder="1" applyAlignment="1">
      <alignment horizontal="center" vertical="center"/>
    </xf>
    <xf numFmtId="40" fontId="11" fillId="0" borderId="21" xfId="15" applyNumberFormat="1" applyFont="1" applyBorder="1" applyAlignment="1">
      <alignment horizontal="left" vertical="center" wrapText="1"/>
    </xf>
    <xf numFmtId="40" fontId="8" fillId="5" borderId="34" xfId="15" applyNumberFormat="1" applyFont="1" applyFill="1" applyBorder="1" applyAlignment="1">
      <alignment vertical="center"/>
    </xf>
    <xf numFmtId="40" fontId="8" fillId="5" borderId="35" xfId="15" applyNumberFormat="1" applyFont="1" applyFill="1" applyBorder="1" applyAlignment="1">
      <alignment horizontal="center" vertical="center"/>
    </xf>
    <xf numFmtId="40" fontId="8" fillId="5" borderId="35" xfId="15" applyNumberFormat="1" applyFont="1" applyFill="1" applyBorder="1" applyAlignment="1">
      <alignment horizontal="right" vertical="center"/>
    </xf>
    <xf numFmtId="6" fontId="8" fillId="5" borderId="36" xfId="15" applyNumberFormat="1" applyFont="1" applyFill="1" applyBorder="1" applyAlignment="1">
      <alignment vertical="center"/>
    </xf>
    <xf numFmtId="40" fontId="4" fillId="0" borderId="58" xfId="15" applyNumberFormat="1" applyFont="1" applyBorder="1" applyAlignment="1">
      <alignment vertical="center" wrapText="1"/>
    </xf>
    <xf numFmtId="0" fontId="4" fillId="0" borderId="59" xfId="15" applyFont="1" applyBorder="1" applyAlignment="1">
      <alignment wrapText="1"/>
    </xf>
    <xf numFmtId="0" fontId="4" fillId="0" borderId="60" xfId="15" applyFont="1" applyBorder="1" applyAlignment="1">
      <alignment wrapText="1"/>
    </xf>
    <xf numFmtId="40" fontId="4" fillId="0" borderId="0" xfId="15" applyNumberFormat="1" applyFont="1" applyAlignment="1">
      <alignment wrapText="1"/>
    </xf>
    <xf numFmtId="40" fontId="8" fillId="2" borderId="61" xfId="7" applyNumberFormat="1" applyFont="1" applyFill="1" applyBorder="1" applyAlignment="1">
      <alignment vertical="center"/>
    </xf>
    <xf numFmtId="40" fontId="8" fillId="2" borderId="62" xfId="7" applyNumberFormat="1" applyFont="1" applyFill="1" applyBorder="1" applyAlignment="1">
      <alignment vertical="center"/>
    </xf>
    <xf numFmtId="40" fontId="8" fillId="2" borderId="63" xfId="7" applyNumberFormat="1" applyFont="1" applyFill="1" applyBorder="1" applyAlignment="1">
      <alignment vertical="center"/>
    </xf>
    <xf numFmtId="40" fontId="8" fillId="0" borderId="64" xfId="7" applyNumberFormat="1" applyFont="1" applyBorder="1" applyAlignment="1">
      <alignment horizontal="center" wrapText="1"/>
    </xf>
    <xf numFmtId="0" fontId="11" fillId="0" borderId="65" xfId="7" applyFont="1" applyBorder="1" applyAlignment="1">
      <alignment wrapText="1"/>
    </xf>
    <xf numFmtId="40" fontId="8" fillId="0" borderId="66" xfId="7" applyNumberFormat="1" applyFont="1" applyBorder="1" applyAlignment="1">
      <alignment horizontal="center" wrapText="1"/>
    </xf>
    <xf numFmtId="40" fontId="11" fillId="0" borderId="9" xfId="7" applyNumberFormat="1" applyFont="1" applyBorder="1" applyAlignment="1">
      <alignment vertical="center" wrapText="1"/>
    </xf>
    <xf numFmtId="0" fontId="11" fillId="0" borderId="10" xfId="7" applyFont="1" applyBorder="1" applyAlignment="1">
      <alignment wrapText="1"/>
    </xf>
    <xf numFmtId="0" fontId="11" fillId="0" borderId="67" xfId="7" applyFont="1" applyBorder="1" applyAlignment="1">
      <alignment wrapText="1"/>
    </xf>
    <xf numFmtId="164" fontId="8" fillId="0" borderId="68" xfId="8" applyNumberFormat="1" applyFont="1" applyBorder="1" applyAlignment="1">
      <alignment horizontal="left" vertical="center" indent="2"/>
    </xf>
    <xf numFmtId="0" fontId="7" fillId="0" borderId="38" xfId="4" applyFont="1" applyBorder="1"/>
    <xf numFmtId="0" fontId="7" fillId="0" borderId="69" xfId="4" applyFont="1" applyBorder="1"/>
    <xf numFmtId="164" fontId="4" fillId="0" borderId="68" xfId="8" applyNumberFormat="1" applyFont="1" applyBorder="1" applyAlignment="1">
      <alignment horizontal="left" vertical="center" indent="3"/>
    </xf>
    <xf numFmtId="38" fontId="4" fillId="0" borderId="55" xfId="15" applyNumberFormat="1" applyFont="1" applyBorder="1" applyAlignment="1">
      <alignment horizontal="center" vertical="center"/>
    </xf>
    <xf numFmtId="0" fontId="7" fillId="0" borderId="70" xfId="4" applyFont="1" applyBorder="1"/>
    <xf numFmtId="40" fontId="19" fillId="0" borderId="20" xfId="7" applyNumberFormat="1" applyFont="1" applyBorder="1" applyAlignment="1">
      <alignment horizontal="left" vertical="center"/>
    </xf>
    <xf numFmtId="40" fontId="11" fillId="0" borderId="20" xfId="7" applyNumberFormat="1" applyFont="1" applyBorder="1" applyAlignment="1">
      <alignment horizontal="left" vertical="center" wrapText="1"/>
    </xf>
    <xf numFmtId="40" fontId="11" fillId="0" borderId="20" xfId="7" applyNumberFormat="1" applyFont="1" applyBorder="1" applyAlignment="1">
      <alignment horizontal="left" vertical="center"/>
    </xf>
    <xf numFmtId="40" fontId="8" fillId="0" borderId="15" xfId="15" applyNumberFormat="1" applyFont="1" applyBorder="1" applyAlignment="1">
      <alignment vertical="center"/>
    </xf>
    <xf numFmtId="40" fontId="8" fillId="5" borderId="71" xfId="15" applyNumberFormat="1" applyFont="1" applyFill="1" applyBorder="1" applyAlignment="1">
      <alignment vertical="center"/>
    </xf>
    <xf numFmtId="40" fontId="8" fillId="5" borderId="72" xfId="15" applyNumberFormat="1" applyFont="1" applyFill="1" applyBorder="1" applyAlignment="1">
      <alignment vertical="center"/>
    </xf>
    <xf numFmtId="40" fontId="8" fillId="5" borderId="73" xfId="15" applyNumberFormat="1" applyFont="1" applyFill="1" applyBorder="1" applyAlignment="1">
      <alignment horizontal="center" vertical="center"/>
    </xf>
    <xf numFmtId="40" fontId="8" fillId="5" borderId="73" xfId="15" applyNumberFormat="1" applyFont="1" applyFill="1" applyBorder="1" applyAlignment="1">
      <alignment horizontal="right" vertical="center"/>
    </xf>
    <xf numFmtId="40" fontId="4" fillId="5" borderId="73" xfId="7" applyNumberFormat="1" applyFont="1" applyFill="1" applyBorder="1" applyAlignment="1">
      <alignment vertical="center"/>
    </xf>
    <xf numFmtId="6" fontId="8" fillId="5" borderId="74" xfId="15" applyNumberFormat="1" applyFont="1" applyFill="1" applyBorder="1" applyAlignment="1">
      <alignment vertical="center"/>
    </xf>
    <xf numFmtId="40" fontId="4" fillId="0" borderId="75" xfId="15" applyNumberFormat="1" applyFont="1" applyBorder="1" applyAlignment="1">
      <alignment vertical="center" wrapText="1"/>
    </xf>
    <xf numFmtId="0" fontId="7" fillId="0" borderId="0" xfId="4" applyFont="1" applyAlignment="1">
      <alignment horizontal="center"/>
    </xf>
    <xf numFmtId="40" fontId="13" fillId="0" borderId="47" xfId="8" applyNumberFormat="1" applyFont="1" applyBorder="1" applyAlignment="1">
      <alignment vertical="center"/>
    </xf>
    <xf numFmtId="40" fontId="8" fillId="0" borderId="4" xfId="7" applyNumberFormat="1" applyFont="1" applyBorder="1" applyAlignment="1">
      <alignment horizontal="center" wrapText="1"/>
    </xf>
    <xf numFmtId="37" fontId="8" fillId="0" borderId="12" xfId="7" applyNumberFormat="1" applyFont="1" applyBorder="1" applyAlignment="1">
      <alignment horizontal="center" wrapText="1"/>
    </xf>
    <xf numFmtId="40" fontId="8" fillId="0" borderId="4" xfId="7" applyNumberFormat="1" applyFont="1" applyBorder="1" applyAlignment="1">
      <alignment horizontal="center" wrapText="1"/>
    </xf>
    <xf numFmtId="40" fontId="8" fillId="0" borderId="6" xfId="7" applyNumberFormat="1" applyFont="1" applyBorder="1" applyAlignment="1">
      <alignment horizontal="center" wrapText="1"/>
    </xf>
    <xf numFmtId="37" fontId="8" fillId="0" borderId="7" xfId="7" applyNumberFormat="1" applyFont="1" applyBorder="1" applyAlignment="1">
      <alignment horizontal="center" wrapText="1"/>
    </xf>
    <xf numFmtId="37" fontId="8" fillId="0" borderId="13" xfId="7" applyNumberFormat="1" applyFont="1" applyBorder="1" applyAlignment="1">
      <alignment horizontal="center" wrapText="1"/>
    </xf>
    <xf numFmtId="37" fontId="8" fillId="0" borderId="6" xfId="7" applyNumberFormat="1" applyFont="1" applyBorder="1" applyAlignment="1">
      <alignment horizontal="center" wrapText="1"/>
    </xf>
    <xf numFmtId="37" fontId="8" fillId="0" borderId="12" xfId="7" applyNumberFormat="1" applyFont="1" applyBorder="1" applyAlignment="1">
      <alignment horizontal="center" wrapText="1"/>
    </xf>
    <xf numFmtId="40" fontId="8" fillId="0" borderId="9" xfId="7" applyNumberFormat="1" applyFont="1" applyBorder="1" applyAlignment="1">
      <alignment horizontal="center" vertical="center" wrapText="1"/>
    </xf>
    <xf numFmtId="0" fontId="4" fillId="0" borderId="10" xfId="7" applyFont="1" applyBorder="1" applyAlignment="1">
      <alignment vertical="center" wrapText="1"/>
    </xf>
    <xf numFmtId="0" fontId="4" fillId="0" borderId="12" xfId="7" applyFont="1" applyBorder="1" applyAlignment="1">
      <alignment vertical="center" wrapText="1"/>
    </xf>
    <xf numFmtId="164" fontId="8" fillId="2" borderId="20" xfId="7" applyNumberFormat="1" applyFont="1" applyFill="1" applyBorder="1" applyAlignment="1">
      <alignment horizontal="left" vertical="center" indent="1"/>
    </xf>
    <xf numFmtId="164" fontId="8" fillId="2" borderId="21" xfId="7" applyNumberFormat="1" applyFont="1" applyFill="1" applyBorder="1" applyAlignment="1">
      <alignment horizontal="left" vertical="center" indent="1"/>
    </xf>
    <xf numFmtId="164" fontId="8" fillId="2" borderId="18" xfId="7" applyNumberFormat="1" applyFont="1" applyFill="1" applyBorder="1" applyAlignment="1">
      <alignment horizontal="left" vertical="center" indent="1"/>
    </xf>
  </cellXfs>
  <cellStyles count="17">
    <cellStyle name="Comma" xfId="1" builtinId="3"/>
    <cellStyle name="Currency" xfId="2" builtinId="4"/>
    <cellStyle name="Currency 2" xfId="11" xr:uid="{F5003271-AEDB-40CB-80D9-1723CBF9CF3B}"/>
    <cellStyle name="Normal" xfId="0" builtinId="0"/>
    <cellStyle name="Normal 10" xfId="4" xr:uid="{B8256B28-8DD7-4FF1-92C8-4BA43632DC3B}"/>
    <cellStyle name="Normal 2 2" xfId="6" xr:uid="{7ED52F1C-B1E2-484A-A7E0-F226303BEC3F}"/>
    <cellStyle name="Normal 2 3 3" xfId="5" xr:uid="{63DDF8C6-75FD-40DD-8A65-D78618EC8743}"/>
    <cellStyle name="Normal 3" xfId="7" xr:uid="{8A1BC93D-92CA-4981-BC21-1795B1E56F9F}"/>
    <cellStyle name="Normal 5" xfId="8" xr:uid="{D27025A7-F204-40CD-B405-2D3DBFB645E2}"/>
    <cellStyle name="Normal 6" xfId="13" xr:uid="{52CEAAC2-95AB-48E7-83F1-D9AA71FE7419}"/>
    <cellStyle name="Normal 7" xfId="9" xr:uid="{44B9D7DB-8791-412F-83BB-3034770E0427}"/>
    <cellStyle name="Normal 8" xfId="10" xr:uid="{FFB49615-E84D-4D25-8613-62D80A92F912}"/>
    <cellStyle name="Normal 9" xfId="15" xr:uid="{F166D16B-E0F5-4CCE-AD45-B4786D4BCED1}"/>
    <cellStyle name="Percent" xfId="3" builtinId="5"/>
    <cellStyle name="Percent 2" xfId="12" xr:uid="{67F1F4B4-6DF0-4F32-AB7B-64CAABB6EBE6}"/>
    <cellStyle name="Percent 5" xfId="14" xr:uid="{E69FF9F5-A3A0-40A3-BD96-C61BC2AD4002}"/>
    <cellStyle name="Percent 8" xfId="16" xr:uid="{C9EB1F33-89FB-4828-BC86-3C719C5A47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D8C6C-D0F4-491D-BC3F-BB0AB2F593BC}">
  <dimension ref="A1:M210"/>
  <sheetViews>
    <sheetView tabSelected="1" zoomScale="110" zoomScaleNormal="110" workbookViewId="0">
      <selection activeCell="F72" sqref="F72"/>
    </sheetView>
  </sheetViews>
  <sheetFormatPr defaultRowHeight="15" x14ac:dyDescent="0.25"/>
  <cols>
    <col min="1" max="1" width="22.5703125" style="9" customWidth="1"/>
    <col min="2" max="2" width="51.85546875" style="9" customWidth="1"/>
    <col min="3" max="3" width="12.28515625" style="363" customWidth="1"/>
    <col min="4" max="4" width="32.140625" style="9" bestFit="1" customWidth="1"/>
    <col min="5" max="5" width="14.5703125" style="9" customWidth="1"/>
    <col min="6" max="6" width="18.42578125" style="9" customWidth="1"/>
    <col min="7" max="7" width="10.42578125" style="9" customWidth="1"/>
    <col min="8" max="8" width="16.140625" style="9" customWidth="1"/>
    <col min="9" max="9" width="23.28515625" style="9" customWidth="1"/>
    <col min="10" max="10" width="13" style="9" customWidth="1"/>
    <col min="11" max="11" width="13.42578125" style="9" customWidth="1"/>
    <col min="12" max="12" width="31.28515625" style="9" customWidth="1"/>
  </cols>
  <sheetData>
    <row r="1" spans="1:12" ht="21" x14ac:dyDescent="0.3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4"/>
    </row>
    <row r="2" spans="1:12" ht="21" x14ac:dyDescent="0.3">
      <c r="A2" s="1" t="s">
        <v>1</v>
      </c>
      <c r="B2" s="2"/>
      <c r="C2" s="3"/>
      <c r="D2" s="2"/>
      <c r="E2" s="2"/>
      <c r="F2" s="2"/>
      <c r="G2" s="2"/>
      <c r="H2" s="2"/>
      <c r="I2" s="2"/>
      <c r="J2" s="2"/>
      <c r="K2" s="2"/>
      <c r="L2" s="4"/>
    </row>
    <row r="3" spans="1:12" ht="15.75" x14ac:dyDescent="0.25">
      <c r="A3" s="5"/>
      <c r="B3" s="5"/>
      <c r="C3" s="6"/>
      <c r="D3" s="7"/>
      <c r="E3" s="8"/>
      <c r="H3" s="10" t="s">
        <v>2</v>
      </c>
      <c r="K3" s="2"/>
      <c r="L3" s="2"/>
    </row>
    <row r="4" spans="1:12" x14ac:dyDescent="0.25">
      <c r="A4" s="11" t="s">
        <v>3</v>
      </c>
      <c r="B4" s="12" t="s">
        <v>135</v>
      </c>
      <c r="C4" s="13"/>
      <c r="D4" s="2"/>
      <c r="E4" s="14" t="s">
        <v>4</v>
      </c>
      <c r="F4" s="15" t="s">
        <v>135</v>
      </c>
      <c r="G4" s="16"/>
      <c r="H4" s="17" t="s">
        <v>5</v>
      </c>
      <c r="I4" s="18"/>
      <c r="K4" s="19"/>
      <c r="L4" s="19"/>
    </row>
    <row r="5" spans="1:12" x14ac:dyDescent="0.25">
      <c r="A5" s="11" t="s">
        <v>6</v>
      </c>
      <c r="B5" s="12" t="s">
        <v>0</v>
      </c>
      <c r="C5" s="13"/>
      <c r="D5" s="2"/>
      <c r="E5" s="14" t="s">
        <v>7</v>
      </c>
      <c r="F5" s="20">
        <v>44481</v>
      </c>
      <c r="G5" s="21"/>
      <c r="H5" s="17" t="s">
        <v>8</v>
      </c>
      <c r="I5" s="18"/>
      <c r="J5" s="18"/>
      <c r="K5" s="19"/>
      <c r="L5" s="19"/>
    </row>
    <row r="6" spans="1:12" x14ac:dyDescent="0.25">
      <c r="A6" s="11" t="s">
        <v>9</v>
      </c>
      <c r="B6" s="12" t="s">
        <v>134</v>
      </c>
      <c r="C6" s="13"/>
      <c r="D6" s="2"/>
      <c r="E6" s="22" t="s">
        <v>10</v>
      </c>
      <c r="F6" s="23" t="s">
        <v>11</v>
      </c>
      <c r="G6" s="16"/>
      <c r="H6" s="24" t="s">
        <v>12</v>
      </c>
      <c r="I6" s="25">
        <v>0.04</v>
      </c>
      <c r="J6" s="19"/>
      <c r="K6" s="19"/>
      <c r="L6" s="19"/>
    </row>
    <row r="7" spans="1:12" x14ac:dyDescent="0.25">
      <c r="A7" s="11" t="s">
        <v>13</v>
      </c>
      <c r="B7" s="12" t="s">
        <v>14</v>
      </c>
      <c r="C7" s="13"/>
      <c r="D7" s="2"/>
      <c r="E7" s="22" t="s">
        <v>15</v>
      </c>
      <c r="F7" s="23"/>
      <c r="H7" s="24" t="s">
        <v>16</v>
      </c>
      <c r="I7" s="26"/>
      <c r="J7" s="19"/>
      <c r="K7" s="19"/>
      <c r="L7" s="19"/>
    </row>
    <row r="8" spans="1:12" ht="15.75" thickBot="1" x14ac:dyDescent="0.3">
      <c r="A8" s="2"/>
      <c r="B8" s="2"/>
      <c r="C8" s="27"/>
      <c r="D8" s="2"/>
      <c r="E8" s="2"/>
      <c r="F8" s="2"/>
      <c r="G8" s="2"/>
      <c r="H8" s="2"/>
    </row>
    <row r="9" spans="1:12" x14ac:dyDescent="0.25">
      <c r="A9" s="28" t="s">
        <v>17</v>
      </c>
      <c r="B9" s="29"/>
      <c r="C9" s="365"/>
      <c r="D9" s="30"/>
      <c r="E9" s="367" t="s">
        <v>18</v>
      </c>
      <c r="F9" s="368"/>
      <c r="G9" s="369" t="s">
        <v>19</v>
      </c>
      <c r="H9" s="371" t="s">
        <v>20</v>
      </c>
      <c r="I9" s="31"/>
      <c r="J9" s="32"/>
      <c r="K9" s="32"/>
      <c r="L9" s="33"/>
    </row>
    <row r="10" spans="1:12" ht="15.75" thickBot="1" x14ac:dyDescent="0.3">
      <c r="A10" s="34" t="s">
        <v>21</v>
      </c>
      <c r="B10" s="35" t="s">
        <v>22</v>
      </c>
      <c r="C10" s="36" t="s">
        <v>23</v>
      </c>
      <c r="D10" s="37" t="s">
        <v>24</v>
      </c>
      <c r="E10" s="36" t="s">
        <v>25</v>
      </c>
      <c r="F10" s="366" t="s">
        <v>26</v>
      </c>
      <c r="G10" s="370"/>
      <c r="H10" s="372"/>
      <c r="I10" s="373" t="s">
        <v>27</v>
      </c>
      <c r="J10" s="374"/>
      <c r="K10" s="374"/>
      <c r="L10" s="375"/>
    </row>
    <row r="11" spans="1:12" x14ac:dyDescent="0.25">
      <c r="A11" s="38"/>
      <c r="B11" s="39"/>
      <c r="C11" s="40"/>
      <c r="D11" s="41"/>
      <c r="E11" s="41"/>
      <c r="F11" s="42"/>
      <c r="G11" s="42"/>
      <c r="H11" s="43"/>
      <c r="I11" s="44"/>
      <c r="J11" s="45"/>
      <c r="K11" s="45"/>
      <c r="L11" s="46"/>
    </row>
    <row r="12" spans="1:12" x14ac:dyDescent="0.25">
      <c r="A12" s="376" t="s">
        <v>28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8"/>
    </row>
    <row r="13" spans="1:12" x14ac:dyDescent="0.25">
      <c r="A13" s="38"/>
      <c r="B13" s="39"/>
      <c r="C13" s="40"/>
      <c r="D13" s="41"/>
      <c r="E13" s="41"/>
      <c r="F13" s="42"/>
      <c r="G13" s="42"/>
      <c r="H13" s="43"/>
      <c r="I13" s="47"/>
      <c r="J13" s="48"/>
      <c r="K13" s="48"/>
      <c r="L13" s="49"/>
    </row>
    <row r="14" spans="1:12" x14ac:dyDescent="0.25">
      <c r="A14" s="50">
        <v>1</v>
      </c>
      <c r="B14" s="51" t="s">
        <v>29</v>
      </c>
      <c r="C14" s="52"/>
      <c r="D14" s="53"/>
      <c r="E14" s="54"/>
      <c r="F14" s="55">
        <f>SUM(F15:F17)</f>
        <v>1200000000</v>
      </c>
      <c r="G14" s="56">
        <v>30</v>
      </c>
      <c r="H14" s="57">
        <f>(F14*($I$6*(($I$6+1)^G14))/(((1+$I$6)^G14)-1))</f>
        <v>69396118.960393563</v>
      </c>
      <c r="I14" s="58"/>
      <c r="J14" s="48"/>
      <c r="K14" s="48"/>
      <c r="L14" s="49"/>
    </row>
    <row r="15" spans="1:12" x14ac:dyDescent="0.25">
      <c r="A15" s="59">
        <f>A14+0.1</f>
        <v>1.1000000000000001</v>
      </c>
      <c r="B15" s="60" t="s">
        <v>30</v>
      </c>
      <c r="C15" s="61">
        <v>150</v>
      </c>
      <c r="D15" s="53" t="s">
        <v>31</v>
      </c>
      <c r="E15" s="62"/>
      <c r="F15" s="63">
        <v>1200000000</v>
      </c>
      <c r="G15" s="64"/>
      <c r="H15" s="55"/>
      <c r="I15" s="65" t="s">
        <v>32</v>
      </c>
      <c r="J15" s="48"/>
      <c r="K15" s="66"/>
      <c r="L15" s="49"/>
    </row>
    <row r="16" spans="1:12" x14ac:dyDescent="0.25">
      <c r="A16" s="59">
        <f t="shared" ref="A16:A17" si="0">A15+0.1</f>
        <v>1.2000000000000002</v>
      </c>
      <c r="B16" s="60" t="s">
        <v>33</v>
      </c>
      <c r="C16" s="61"/>
      <c r="D16" s="53" t="s">
        <v>31</v>
      </c>
      <c r="E16" s="62"/>
      <c r="F16" s="63">
        <f t="shared" ref="F16:F17" si="1">C16*E16</f>
        <v>0</v>
      </c>
      <c r="G16" s="64"/>
      <c r="H16" s="55"/>
      <c r="I16" s="48"/>
      <c r="J16" s="48"/>
      <c r="K16" s="66"/>
      <c r="L16" s="49"/>
    </row>
    <row r="17" spans="1:12" x14ac:dyDescent="0.25">
      <c r="A17" s="59">
        <f t="shared" si="0"/>
        <v>1.3000000000000003</v>
      </c>
      <c r="B17" s="60" t="s">
        <v>34</v>
      </c>
      <c r="C17" s="61"/>
      <c r="D17" s="53" t="s">
        <v>35</v>
      </c>
      <c r="E17" s="62"/>
      <c r="F17" s="63">
        <f t="shared" si="1"/>
        <v>0</v>
      </c>
      <c r="G17" s="64"/>
      <c r="H17" s="63"/>
      <c r="I17" s="67" t="s">
        <v>125</v>
      </c>
      <c r="J17" s="48"/>
      <c r="K17" s="48"/>
      <c r="L17" s="49"/>
    </row>
    <row r="18" spans="1:12" x14ac:dyDescent="0.25">
      <c r="A18" s="59"/>
      <c r="B18" s="60"/>
      <c r="C18" s="68"/>
      <c r="D18" s="69"/>
      <c r="E18" s="70"/>
      <c r="F18" s="71"/>
      <c r="G18" s="72"/>
      <c r="H18" s="71"/>
      <c r="I18" s="67"/>
      <c r="J18" s="48"/>
      <c r="K18" s="48"/>
      <c r="L18" s="49"/>
    </row>
    <row r="19" spans="1:12" x14ac:dyDescent="0.25">
      <c r="A19" s="59"/>
      <c r="B19" s="60"/>
      <c r="C19" s="73"/>
      <c r="D19" s="53"/>
      <c r="E19" s="54"/>
      <c r="F19" s="63"/>
      <c r="G19" s="64"/>
      <c r="H19" s="55"/>
      <c r="K19" s="48"/>
      <c r="L19" s="49"/>
    </row>
    <row r="20" spans="1:12" x14ac:dyDescent="0.25">
      <c r="A20" s="50">
        <v>2</v>
      </c>
      <c r="B20" s="74" t="s">
        <v>36</v>
      </c>
      <c r="C20" s="75"/>
      <c r="D20" s="76"/>
      <c r="E20" s="77"/>
      <c r="F20" s="55">
        <f>SUM(F21:F23)</f>
        <v>3499161600</v>
      </c>
      <c r="G20" s="56">
        <v>100</v>
      </c>
      <c r="H20" s="57">
        <f>(F20*($I$6*(($I$6+1)^G20))/(((1+$I$6)^G20)-1))</f>
        <v>142793786.7047731</v>
      </c>
      <c r="I20" s="65" t="s">
        <v>32</v>
      </c>
      <c r="J20" s="78"/>
      <c r="K20" s="79"/>
      <c r="L20" s="49"/>
    </row>
    <row r="21" spans="1:12" x14ac:dyDescent="0.25">
      <c r="A21" s="59">
        <f t="shared" ref="A21:A23" si="2">A20+0.1</f>
        <v>2.1</v>
      </c>
      <c r="B21" s="80" t="s">
        <v>37</v>
      </c>
      <c r="C21" s="75">
        <f>138*5280</f>
        <v>728640</v>
      </c>
      <c r="D21" s="53" t="s">
        <v>38</v>
      </c>
      <c r="E21" s="62">
        <v>4800</v>
      </c>
      <c r="F21" s="63">
        <f>C21*E21</f>
        <v>3497472000</v>
      </c>
      <c r="G21" s="64"/>
      <c r="H21" s="63"/>
      <c r="I21" s="81" t="s">
        <v>126</v>
      </c>
      <c r="J21" s="82" t="s">
        <v>39</v>
      </c>
      <c r="K21" s="83"/>
      <c r="L21" s="84"/>
    </row>
    <row r="22" spans="1:12" x14ac:dyDescent="0.25">
      <c r="A22" s="59">
        <f t="shared" si="2"/>
        <v>2.2000000000000002</v>
      </c>
      <c r="B22" s="80" t="s">
        <v>40</v>
      </c>
      <c r="C22" s="75">
        <v>2640</v>
      </c>
      <c r="D22" s="53" t="s">
        <v>38</v>
      </c>
      <c r="E22" s="62">
        <v>640</v>
      </c>
      <c r="F22" s="63">
        <f t="shared" ref="F22:F23" si="3">C22*E22</f>
        <v>1689600</v>
      </c>
      <c r="G22" s="64"/>
      <c r="H22" s="63"/>
      <c r="I22" s="81" t="s">
        <v>133</v>
      </c>
      <c r="J22" s="82" t="s">
        <v>39</v>
      </c>
      <c r="K22" s="83"/>
      <c r="L22" s="84"/>
    </row>
    <row r="23" spans="1:12" x14ac:dyDescent="0.25">
      <c r="A23" s="59">
        <f t="shared" si="2"/>
        <v>2.3000000000000003</v>
      </c>
      <c r="B23" s="80" t="s">
        <v>41</v>
      </c>
      <c r="C23" s="75"/>
      <c r="D23" s="53" t="s">
        <v>38</v>
      </c>
      <c r="E23" s="62"/>
      <c r="F23" s="63">
        <f t="shared" si="3"/>
        <v>0</v>
      </c>
      <c r="G23" s="64"/>
      <c r="H23" s="55"/>
      <c r="I23" s="81"/>
      <c r="J23" s="82" t="s">
        <v>39</v>
      </c>
      <c r="K23" s="79"/>
      <c r="L23" s="85"/>
    </row>
    <row r="24" spans="1:12" ht="15.75" x14ac:dyDescent="0.25">
      <c r="A24" s="50"/>
      <c r="B24" s="86"/>
      <c r="C24" s="75"/>
      <c r="D24" s="53"/>
      <c r="E24" s="87"/>
      <c r="F24" s="63"/>
      <c r="G24" s="64"/>
      <c r="H24" s="55"/>
      <c r="I24" s="81"/>
      <c r="J24" s="82"/>
      <c r="K24" s="79"/>
      <c r="L24" s="84"/>
    </row>
    <row r="25" spans="1:12" x14ac:dyDescent="0.25">
      <c r="A25" s="50">
        <v>3</v>
      </c>
      <c r="B25" s="74" t="s">
        <v>42</v>
      </c>
      <c r="C25" s="75"/>
      <c r="D25" s="76"/>
      <c r="E25" s="77"/>
      <c r="F25" s="55">
        <f>SUM(F26:F28)</f>
        <v>500000000</v>
      </c>
      <c r="G25" s="56">
        <v>50</v>
      </c>
      <c r="H25" s="57">
        <f>(F25*($I$6*(($I$6+1)^G25))/(((1+$I$6)^G25)-1))</f>
        <v>23275100.224770762</v>
      </c>
      <c r="I25" s="65" t="s">
        <v>43</v>
      </c>
      <c r="J25" s="78"/>
      <c r="K25" s="88"/>
      <c r="L25" s="85"/>
    </row>
    <row r="26" spans="1:12" x14ac:dyDescent="0.25">
      <c r="A26" s="59">
        <f t="shared" ref="A26:A28" si="4">A25+0.1</f>
        <v>3.1</v>
      </c>
      <c r="B26" s="80" t="s">
        <v>37</v>
      </c>
      <c r="C26" s="75">
        <v>1</v>
      </c>
      <c r="D26" s="53" t="s">
        <v>44</v>
      </c>
      <c r="E26" s="62">
        <v>500000000</v>
      </c>
      <c r="F26" s="63">
        <f t="shared" ref="F26:F28" si="5">C26*E26</f>
        <v>500000000</v>
      </c>
      <c r="G26" s="63"/>
      <c r="H26" s="64"/>
      <c r="I26" s="89" t="s">
        <v>127</v>
      </c>
      <c r="J26" s="82" t="s">
        <v>45</v>
      </c>
      <c r="K26" s="90">
        <v>1000</v>
      </c>
      <c r="L26" s="91" t="s">
        <v>46</v>
      </c>
    </row>
    <row r="27" spans="1:12" ht="15.75" x14ac:dyDescent="0.25">
      <c r="A27" s="59">
        <f t="shared" si="4"/>
        <v>3.2</v>
      </c>
      <c r="B27" s="92" t="s">
        <v>128</v>
      </c>
      <c r="C27" s="75"/>
      <c r="D27" s="53" t="s">
        <v>44</v>
      </c>
      <c r="E27" s="87"/>
      <c r="F27" s="63">
        <f t="shared" si="5"/>
        <v>0</v>
      </c>
      <c r="G27" s="63"/>
      <c r="H27" s="56"/>
      <c r="I27" s="81"/>
      <c r="J27" s="82"/>
      <c r="K27" s="79"/>
      <c r="L27" s="84"/>
    </row>
    <row r="28" spans="1:12" x14ac:dyDescent="0.25">
      <c r="A28" s="59">
        <f t="shared" si="4"/>
        <v>3.3000000000000003</v>
      </c>
      <c r="B28" s="80" t="s">
        <v>41</v>
      </c>
      <c r="C28" s="75"/>
      <c r="D28" s="53" t="s">
        <v>44</v>
      </c>
      <c r="E28" s="62"/>
      <c r="F28" s="63">
        <f t="shared" si="5"/>
        <v>0</v>
      </c>
      <c r="G28" s="63"/>
      <c r="H28" s="56"/>
      <c r="I28" s="81"/>
      <c r="J28" s="82"/>
      <c r="K28" s="79"/>
      <c r="L28" s="85"/>
    </row>
    <row r="29" spans="1:12" x14ac:dyDescent="0.25">
      <c r="A29" s="50"/>
      <c r="B29" s="74"/>
      <c r="C29" s="93"/>
      <c r="D29" s="76"/>
      <c r="E29" s="77"/>
      <c r="F29" s="55"/>
      <c r="G29" s="55"/>
      <c r="H29" s="56"/>
      <c r="I29" s="94"/>
      <c r="J29" s="78"/>
      <c r="K29" s="79"/>
      <c r="L29" s="85"/>
    </row>
    <row r="30" spans="1:12" x14ac:dyDescent="0.25">
      <c r="A30" s="50">
        <v>3</v>
      </c>
      <c r="B30" s="74" t="s">
        <v>129</v>
      </c>
      <c r="C30" s="75"/>
      <c r="D30" s="76"/>
      <c r="E30" s="77"/>
      <c r="F30" s="55">
        <f>SUM(F31)</f>
        <v>0</v>
      </c>
      <c r="G30" s="56">
        <v>75</v>
      </c>
      <c r="H30" s="57">
        <f>(F30*($I$6*(($I$6+1)^G30))/(((1+$I$6)^G30)-1))</f>
        <v>0</v>
      </c>
      <c r="I30" s="65" t="s">
        <v>43</v>
      </c>
      <c r="J30" s="78"/>
      <c r="K30" s="88"/>
      <c r="L30" s="85"/>
    </row>
    <row r="31" spans="1:12" x14ac:dyDescent="0.25">
      <c r="A31" s="59">
        <f>A30+0.1</f>
        <v>3.1</v>
      </c>
      <c r="B31" s="80"/>
      <c r="C31" s="75"/>
      <c r="D31" s="53" t="s">
        <v>44</v>
      </c>
      <c r="E31" s="62"/>
      <c r="F31" s="63">
        <f>C31*E31</f>
        <v>0</v>
      </c>
      <c r="G31" s="63"/>
      <c r="H31" s="64"/>
      <c r="I31" s="89"/>
      <c r="J31" s="82"/>
      <c r="K31" s="90"/>
      <c r="L31" s="91"/>
    </row>
    <row r="32" spans="1:12" x14ac:dyDescent="0.25">
      <c r="A32" s="95"/>
      <c r="B32" s="96"/>
      <c r="C32" s="75"/>
      <c r="D32" s="53"/>
      <c r="E32" s="62"/>
      <c r="F32" s="97"/>
      <c r="G32" s="97"/>
      <c r="H32" s="64"/>
      <c r="I32" s="2"/>
      <c r="J32" s="2"/>
      <c r="K32" s="98"/>
      <c r="L32" s="91"/>
    </row>
    <row r="33" spans="1:12" x14ac:dyDescent="0.25">
      <c r="A33" s="50">
        <v>4</v>
      </c>
      <c r="B33" s="74" t="s">
        <v>130</v>
      </c>
      <c r="C33" s="75"/>
      <c r="D33" s="76"/>
      <c r="E33" s="77"/>
      <c r="F33" s="55">
        <f>SUM(F34)</f>
        <v>0</v>
      </c>
      <c r="G33" s="56">
        <v>75</v>
      </c>
      <c r="H33" s="57">
        <f>(F33*($I$6*(($I$6+1)^G33))/(((1+$I$6)^G33)-1))</f>
        <v>0</v>
      </c>
      <c r="I33" s="65" t="s">
        <v>43</v>
      </c>
      <c r="J33" s="99"/>
      <c r="K33" s="99"/>
      <c r="L33" s="85"/>
    </row>
    <row r="34" spans="1:12" x14ac:dyDescent="0.25">
      <c r="A34" s="59">
        <f>A33+0.1</f>
        <v>4.0999999999999996</v>
      </c>
      <c r="B34" s="80"/>
      <c r="C34" s="75"/>
      <c r="D34" s="53" t="s">
        <v>44</v>
      </c>
      <c r="E34" s="62"/>
      <c r="F34" s="63">
        <f>C34*E34</f>
        <v>0</v>
      </c>
      <c r="G34" s="63"/>
      <c r="H34" s="64"/>
      <c r="J34" s="100"/>
      <c r="K34" s="101"/>
      <c r="L34" s="91"/>
    </row>
    <row r="35" spans="1:12" x14ac:dyDescent="0.25">
      <c r="A35" s="102"/>
      <c r="B35" s="80"/>
      <c r="C35" s="103"/>
      <c r="D35" s="104"/>
      <c r="E35" s="105"/>
      <c r="F35" s="106"/>
      <c r="G35" s="106"/>
      <c r="H35" s="107"/>
      <c r="I35" s="108"/>
      <c r="J35" s="108"/>
      <c r="K35" s="109"/>
      <c r="L35" s="110"/>
    </row>
    <row r="36" spans="1:12" x14ac:dyDescent="0.25">
      <c r="A36" s="50">
        <v>5</v>
      </c>
      <c r="B36" s="74" t="s">
        <v>47</v>
      </c>
      <c r="C36" s="75"/>
      <c r="D36" s="76"/>
      <c r="E36" s="77"/>
      <c r="F36" s="55">
        <f>SUM(F37)</f>
        <v>150000</v>
      </c>
      <c r="G36" s="56">
        <v>75</v>
      </c>
      <c r="H36" s="57">
        <f>(F36*($I$6*(($I$6+1)^G36))/(((1+$I$6)^G36)-1))</f>
        <v>6334.3502287029669</v>
      </c>
      <c r="I36" s="65" t="s">
        <v>43</v>
      </c>
      <c r="J36" s="99"/>
      <c r="K36" s="109"/>
      <c r="L36" s="110"/>
    </row>
    <row r="37" spans="1:12" x14ac:dyDescent="0.25">
      <c r="A37" s="59">
        <f>A36+0.1</f>
        <v>5.0999999999999996</v>
      </c>
      <c r="B37" s="80" t="s">
        <v>132</v>
      </c>
      <c r="C37" s="75"/>
      <c r="D37" s="53" t="s">
        <v>44</v>
      </c>
      <c r="E37" s="62"/>
      <c r="F37" s="63">
        <v>150000</v>
      </c>
      <c r="G37" s="63"/>
      <c r="H37" s="64"/>
      <c r="I37" s="108" t="s">
        <v>131</v>
      </c>
      <c r="J37" s="101"/>
      <c r="K37" s="109"/>
      <c r="L37" s="110"/>
    </row>
    <row r="38" spans="1:12" x14ac:dyDescent="0.25">
      <c r="A38" s="102"/>
      <c r="B38" s="80"/>
      <c r="C38" s="103"/>
      <c r="D38" s="104"/>
      <c r="E38" s="105"/>
      <c r="F38" s="106"/>
      <c r="G38" s="106"/>
      <c r="H38" s="107"/>
      <c r="I38" s="108"/>
      <c r="J38" s="108"/>
      <c r="K38" s="109"/>
      <c r="L38" s="110"/>
    </row>
    <row r="39" spans="1:12" x14ac:dyDescent="0.25">
      <c r="A39" s="50">
        <v>6</v>
      </c>
      <c r="B39" s="74" t="s">
        <v>48</v>
      </c>
      <c r="C39" s="75"/>
      <c r="D39" s="76"/>
      <c r="E39" s="77"/>
      <c r="F39" s="55">
        <f>SUM(F40)</f>
        <v>0</v>
      </c>
      <c r="G39" s="56">
        <v>50</v>
      </c>
      <c r="H39" s="57">
        <f>(F39*($I$6*(($I$6+1)^G39))/(((1+$I$6)^G39)-1))</f>
        <v>0</v>
      </c>
      <c r="I39" s="65" t="s">
        <v>43</v>
      </c>
      <c r="J39" s="99"/>
      <c r="K39" s="109"/>
      <c r="L39" s="110"/>
    </row>
    <row r="40" spans="1:12" x14ac:dyDescent="0.25">
      <c r="A40" s="59">
        <f>A39+0.1</f>
        <v>6.1</v>
      </c>
      <c r="B40" s="80" t="s">
        <v>49</v>
      </c>
      <c r="C40" s="75"/>
      <c r="D40" s="53" t="s">
        <v>44</v>
      </c>
      <c r="E40" s="62"/>
      <c r="F40" s="63">
        <f>C40*E40</f>
        <v>0</v>
      </c>
      <c r="G40" s="63"/>
      <c r="H40" s="64"/>
      <c r="I40" s="108" t="s">
        <v>124</v>
      </c>
      <c r="J40" s="101"/>
      <c r="K40" s="109"/>
      <c r="L40" s="110"/>
    </row>
    <row r="41" spans="1:12" x14ac:dyDescent="0.25">
      <c r="A41" s="102"/>
      <c r="B41" s="80"/>
      <c r="C41" s="103"/>
      <c r="D41" s="104"/>
      <c r="E41" s="105"/>
      <c r="F41" s="106"/>
      <c r="G41" s="106"/>
      <c r="H41" s="107"/>
      <c r="I41" s="108"/>
      <c r="J41" s="108"/>
      <c r="K41" s="109"/>
      <c r="L41" s="110"/>
    </row>
    <row r="42" spans="1:12" x14ac:dyDescent="0.25">
      <c r="A42" s="50">
        <v>7</v>
      </c>
      <c r="B42" s="74" t="s">
        <v>50</v>
      </c>
      <c r="C42" s="75"/>
      <c r="D42" s="76"/>
      <c r="E42" s="77"/>
      <c r="F42" s="55">
        <f>SUM(F43:F46)</f>
        <v>0</v>
      </c>
      <c r="G42" s="56">
        <v>50</v>
      </c>
      <c r="H42" s="57">
        <f>(F42*($I$6*(($I$6+1)^G42))/(((1+$I$6)^G42)-1))</f>
        <v>0</v>
      </c>
      <c r="I42" s="65" t="s">
        <v>43</v>
      </c>
      <c r="J42" s="99"/>
      <c r="K42" s="109"/>
      <c r="L42" s="110"/>
    </row>
    <row r="43" spans="1:12" x14ac:dyDescent="0.25">
      <c r="A43" s="59">
        <f t="shared" ref="A43:A46" si="6">A42+0.1</f>
        <v>7.1</v>
      </c>
      <c r="B43" s="80" t="s">
        <v>51</v>
      </c>
      <c r="C43" s="75"/>
      <c r="D43" s="53" t="s">
        <v>44</v>
      </c>
      <c r="E43" s="62"/>
      <c r="F43" s="63">
        <f t="shared" ref="F43:F46" si="7">C43*E43</f>
        <v>0</v>
      </c>
      <c r="G43" s="63"/>
      <c r="H43" s="64"/>
      <c r="I43" s="108" t="s">
        <v>124</v>
      </c>
      <c r="J43" s="101"/>
      <c r="K43" s="109"/>
      <c r="L43" s="110"/>
    </row>
    <row r="44" spans="1:12" x14ac:dyDescent="0.25">
      <c r="A44" s="59">
        <f t="shared" si="6"/>
        <v>7.1999999999999993</v>
      </c>
      <c r="B44" s="80" t="s">
        <v>52</v>
      </c>
      <c r="C44" s="75"/>
      <c r="D44" s="53" t="s">
        <v>44</v>
      </c>
      <c r="E44" s="62"/>
      <c r="F44" s="63">
        <f t="shared" si="7"/>
        <v>0</v>
      </c>
      <c r="G44" s="63"/>
      <c r="H44" s="64"/>
      <c r="I44" s="108" t="s">
        <v>124</v>
      </c>
      <c r="J44" s="108"/>
      <c r="K44" s="109"/>
      <c r="L44" s="110"/>
    </row>
    <row r="45" spans="1:12" x14ac:dyDescent="0.25">
      <c r="A45" s="59">
        <f t="shared" si="6"/>
        <v>7.2999999999999989</v>
      </c>
      <c r="B45" s="80" t="s">
        <v>33</v>
      </c>
      <c r="C45" s="75"/>
      <c r="D45" s="53" t="s">
        <v>44</v>
      </c>
      <c r="E45" s="62"/>
      <c r="F45" s="63">
        <f t="shared" si="7"/>
        <v>0</v>
      </c>
      <c r="G45" s="63"/>
      <c r="H45" s="64"/>
      <c r="I45" s="108"/>
      <c r="J45" s="108"/>
      <c r="K45" s="109"/>
      <c r="L45" s="110"/>
    </row>
    <row r="46" spans="1:12" x14ac:dyDescent="0.25">
      <c r="A46" s="59">
        <f t="shared" si="6"/>
        <v>7.3999999999999986</v>
      </c>
      <c r="B46" s="80" t="s">
        <v>33</v>
      </c>
      <c r="C46" s="75"/>
      <c r="D46" s="53" t="s">
        <v>44</v>
      </c>
      <c r="E46" s="62"/>
      <c r="F46" s="63">
        <f t="shared" si="7"/>
        <v>0</v>
      </c>
      <c r="G46" s="63"/>
      <c r="H46" s="64"/>
      <c r="I46" s="108"/>
      <c r="J46" s="108"/>
      <c r="K46" s="109"/>
      <c r="L46" s="110"/>
    </row>
    <row r="47" spans="1:12" x14ac:dyDescent="0.25">
      <c r="A47" s="102"/>
      <c r="B47" s="80"/>
      <c r="C47" s="103"/>
      <c r="D47" s="104"/>
      <c r="E47" s="105"/>
      <c r="F47" s="106"/>
      <c r="G47" s="106"/>
      <c r="H47" s="107"/>
      <c r="I47" s="108"/>
      <c r="J47" s="108"/>
      <c r="K47" s="109"/>
      <c r="L47" s="110"/>
    </row>
    <row r="48" spans="1:12" x14ac:dyDescent="0.25">
      <c r="A48" s="50">
        <v>8</v>
      </c>
      <c r="B48" s="74" t="s">
        <v>53</v>
      </c>
      <c r="C48" s="75"/>
      <c r="D48" s="76"/>
      <c r="E48" s="77"/>
      <c r="F48" s="55"/>
      <c r="G48" s="56"/>
      <c r="H48" s="57"/>
      <c r="I48" s="65" t="s">
        <v>54</v>
      </c>
      <c r="J48" s="108"/>
      <c r="K48" s="109"/>
      <c r="L48" s="110"/>
    </row>
    <row r="49" spans="1:12" x14ac:dyDescent="0.25">
      <c r="A49" s="59">
        <f t="shared" ref="A49:A51" si="8">A48+0.1</f>
        <v>8.1</v>
      </c>
      <c r="B49" s="80" t="s">
        <v>55</v>
      </c>
      <c r="C49" s="75">
        <v>52800000</v>
      </c>
      <c r="D49" s="53" t="s">
        <v>35</v>
      </c>
      <c r="E49" s="62">
        <v>4</v>
      </c>
      <c r="F49" s="63">
        <f>C49*E49</f>
        <v>211200000</v>
      </c>
      <c r="G49" s="63"/>
      <c r="H49" s="64"/>
      <c r="I49" s="111" t="s">
        <v>56</v>
      </c>
      <c r="J49" s="108"/>
      <c r="K49" s="109"/>
      <c r="L49" s="110"/>
    </row>
    <row r="50" spans="1:12" x14ac:dyDescent="0.25">
      <c r="A50" s="59">
        <f t="shared" si="8"/>
        <v>8.1999999999999993</v>
      </c>
      <c r="B50" s="80" t="s">
        <v>33</v>
      </c>
      <c r="C50" s="103"/>
      <c r="D50" s="104"/>
      <c r="E50" s="105"/>
      <c r="F50" s="106"/>
      <c r="G50" s="106"/>
      <c r="H50" s="107"/>
      <c r="I50" s="108" t="s">
        <v>124</v>
      </c>
      <c r="J50" s="108"/>
      <c r="K50" s="109"/>
      <c r="L50" s="110"/>
    </row>
    <row r="51" spans="1:12" x14ac:dyDescent="0.25">
      <c r="A51" s="59">
        <f t="shared" si="8"/>
        <v>8.2999999999999989</v>
      </c>
      <c r="B51" s="80" t="s">
        <v>33</v>
      </c>
      <c r="C51" s="103"/>
      <c r="D51" s="104"/>
      <c r="E51" s="105"/>
      <c r="F51" s="106"/>
      <c r="G51" s="106"/>
      <c r="H51" s="107"/>
      <c r="I51" s="108"/>
      <c r="J51" s="108"/>
      <c r="K51" s="109"/>
      <c r="L51" s="110"/>
    </row>
    <row r="52" spans="1:12" ht="15.75" thickBot="1" x14ac:dyDescent="0.3">
      <c r="A52" s="112"/>
      <c r="B52" s="113"/>
      <c r="C52" s="114"/>
      <c r="D52" s="115"/>
      <c r="E52" s="116"/>
      <c r="F52" s="117"/>
      <c r="G52" s="117"/>
      <c r="H52" s="118"/>
      <c r="I52" s="119"/>
      <c r="J52" s="119"/>
      <c r="K52" s="119"/>
      <c r="L52" s="120"/>
    </row>
    <row r="53" spans="1:12" ht="15.75" thickBot="1" x14ac:dyDescent="0.3">
      <c r="A53" s="121"/>
      <c r="B53" s="122" t="s">
        <v>57</v>
      </c>
      <c r="C53" s="123"/>
      <c r="D53" s="124">
        <v>250000</v>
      </c>
      <c r="E53" s="125"/>
      <c r="F53" s="126">
        <f>F14+F20+F25+F30+F33+F36+F39+F42</f>
        <v>5199311600</v>
      </c>
      <c r="G53" s="126"/>
      <c r="H53" s="126">
        <f>SUM(H13:H52)</f>
        <v>235471340.24016613</v>
      </c>
      <c r="I53" s="127"/>
      <c r="J53" s="128"/>
      <c r="K53" s="128"/>
      <c r="L53" s="129"/>
    </row>
    <row r="54" spans="1:12" ht="15.75" x14ac:dyDescent="0.25">
      <c r="A54" s="130"/>
      <c r="B54" s="131"/>
      <c r="C54" s="132"/>
      <c r="D54" s="133"/>
      <c r="E54" s="134"/>
      <c r="F54" s="135"/>
      <c r="G54" s="135"/>
      <c r="H54" s="136"/>
      <c r="I54" s="137"/>
      <c r="J54" s="138"/>
      <c r="K54" s="138"/>
      <c r="L54" s="139"/>
    </row>
    <row r="55" spans="1:12" x14ac:dyDescent="0.25">
      <c r="A55" s="140" t="s">
        <v>58</v>
      </c>
      <c r="B55" s="141"/>
      <c r="C55" s="142"/>
      <c r="D55" s="143"/>
      <c r="E55" s="144"/>
      <c r="F55" s="145"/>
      <c r="G55" s="146"/>
      <c r="H55" s="147"/>
      <c r="I55" s="65" t="s">
        <v>59</v>
      </c>
      <c r="J55" s="138"/>
      <c r="K55" s="138"/>
      <c r="L55" s="139"/>
    </row>
    <row r="56" spans="1:12" x14ac:dyDescent="0.25">
      <c r="A56" s="148"/>
      <c r="B56" s="149"/>
      <c r="C56" s="150"/>
      <c r="D56" s="151"/>
      <c r="E56" s="152"/>
      <c r="F56" s="153"/>
      <c r="G56" s="154"/>
      <c r="H56" s="155"/>
      <c r="I56" s="156"/>
      <c r="J56" s="138"/>
      <c r="K56" s="138"/>
      <c r="L56" s="139"/>
    </row>
    <row r="57" spans="1:12" x14ac:dyDescent="0.25">
      <c r="A57" s="50"/>
      <c r="B57" s="157" t="s">
        <v>60</v>
      </c>
      <c r="C57" s="150" t="s">
        <v>61</v>
      </c>
      <c r="D57" s="158">
        <v>0</v>
      </c>
      <c r="E57" s="152"/>
      <c r="F57" s="153">
        <v>0</v>
      </c>
      <c r="G57" s="154"/>
      <c r="H57" s="154">
        <f>$D57*$H$53</f>
        <v>0</v>
      </c>
      <c r="I57" s="159" t="s">
        <v>62</v>
      </c>
      <c r="J57" s="159"/>
      <c r="K57" s="159"/>
      <c r="L57" s="160"/>
    </row>
    <row r="58" spans="1:12" x14ac:dyDescent="0.25">
      <c r="A58" s="50"/>
      <c r="B58" s="157" t="s">
        <v>63</v>
      </c>
      <c r="C58" s="150" t="s">
        <v>61</v>
      </c>
      <c r="D58" s="158">
        <v>0</v>
      </c>
      <c r="E58" s="152"/>
      <c r="F58" s="153">
        <v>0</v>
      </c>
      <c r="G58" s="154"/>
      <c r="H58" s="154">
        <f t="shared" ref="H58:H59" si="9">$D58*$H$53</f>
        <v>0</v>
      </c>
      <c r="I58" s="159" t="s">
        <v>62</v>
      </c>
      <c r="J58" s="159"/>
      <c r="K58" s="159"/>
      <c r="L58" s="160"/>
    </row>
    <row r="59" spans="1:12" x14ac:dyDescent="0.25">
      <c r="A59" s="50"/>
      <c r="B59" s="149" t="s">
        <v>64</v>
      </c>
      <c r="C59" s="150" t="s">
        <v>61</v>
      </c>
      <c r="D59" s="161">
        <v>0</v>
      </c>
      <c r="E59" s="152"/>
      <c r="F59" s="153">
        <v>0</v>
      </c>
      <c r="G59" s="154"/>
      <c r="H59" s="154">
        <f t="shared" si="9"/>
        <v>0</v>
      </c>
      <c r="I59" s="159" t="s">
        <v>62</v>
      </c>
      <c r="J59" s="159"/>
      <c r="K59" s="159"/>
      <c r="L59" s="160"/>
    </row>
    <row r="60" spans="1:12" ht="15.75" thickBot="1" x14ac:dyDescent="0.3">
      <c r="A60" s="162"/>
      <c r="B60" s="163"/>
      <c r="C60" s="164"/>
      <c r="D60" s="165"/>
      <c r="E60" s="166"/>
      <c r="F60" s="167"/>
      <c r="G60" s="168"/>
      <c r="H60" s="169"/>
      <c r="I60" s="170"/>
      <c r="J60" s="171"/>
      <c r="K60" s="171"/>
      <c r="L60" s="172"/>
    </row>
    <row r="61" spans="1:12" ht="15.75" thickBot="1" x14ac:dyDescent="0.3">
      <c r="A61" s="173"/>
      <c r="B61" s="174" t="s">
        <v>65</v>
      </c>
      <c r="C61" s="175"/>
      <c r="D61" s="176"/>
      <c r="E61" s="177"/>
      <c r="F61" s="178">
        <f>SUM(F57:F60)</f>
        <v>0</v>
      </c>
      <c r="G61" s="178"/>
      <c r="H61" s="178">
        <f>SUM(H57:H60)</f>
        <v>0</v>
      </c>
      <c r="I61" s="179"/>
      <c r="J61" s="180"/>
      <c r="K61" s="180"/>
      <c r="L61" s="181"/>
    </row>
    <row r="62" spans="1:12" ht="16.5" thickBot="1" x14ac:dyDescent="0.3">
      <c r="A62" s="173"/>
      <c r="B62" s="182"/>
      <c r="C62" s="183"/>
      <c r="D62" s="184"/>
      <c r="E62" s="185"/>
      <c r="F62" s="186"/>
      <c r="G62" s="186"/>
      <c r="H62" s="187"/>
      <c r="I62" s="188"/>
      <c r="J62" s="180"/>
      <c r="K62" s="180"/>
      <c r="L62" s="181"/>
    </row>
    <row r="63" spans="1:12" ht="15.75" thickBot="1" x14ac:dyDescent="0.3">
      <c r="A63" s="189"/>
      <c r="B63" s="190"/>
      <c r="C63" s="191"/>
      <c r="D63" s="192" t="s">
        <v>66</v>
      </c>
      <c r="E63" s="193"/>
      <c r="F63" s="194">
        <f>F53+F61</f>
        <v>5199311600</v>
      </c>
      <c r="G63" s="195"/>
      <c r="H63" s="196">
        <f>+H53+H61</f>
        <v>235471340.24016613</v>
      </c>
      <c r="I63" s="65" t="s">
        <v>59</v>
      </c>
      <c r="J63" s="197"/>
      <c r="K63" s="197"/>
      <c r="L63" s="198"/>
    </row>
    <row r="64" spans="1:12" x14ac:dyDescent="0.25">
      <c r="A64" s="199"/>
      <c r="B64" s="200"/>
      <c r="C64" s="201"/>
      <c r="D64" s="202"/>
      <c r="E64" s="203"/>
      <c r="F64" s="204"/>
      <c r="G64" s="205"/>
      <c r="H64" s="206"/>
      <c r="I64" s="127"/>
      <c r="J64" s="128"/>
      <c r="K64" s="128"/>
      <c r="L64" s="129"/>
    </row>
    <row r="65" spans="1:13" x14ac:dyDescent="0.25">
      <c r="A65" s="199"/>
      <c r="B65" s="207" t="s">
        <v>67</v>
      </c>
      <c r="C65" s="150" t="s">
        <v>61</v>
      </c>
      <c r="D65" s="208">
        <v>0</v>
      </c>
      <c r="E65" s="207"/>
      <c r="F65" s="209">
        <f>$D$65*$J$65*($F$63-F57)</f>
        <v>0</v>
      </c>
      <c r="G65" s="210"/>
      <c r="H65" s="211">
        <f>$D$65*$J$65*($H$63-H57)</f>
        <v>0</v>
      </c>
      <c r="I65" s="212" t="s">
        <v>68</v>
      </c>
      <c r="J65" s="213">
        <v>0.4</v>
      </c>
      <c r="K65" s="128" t="s">
        <v>69</v>
      </c>
      <c r="L65" s="129"/>
    </row>
    <row r="66" spans="1:13" x14ac:dyDescent="0.25">
      <c r="A66" s="199"/>
      <c r="B66" s="207" t="s">
        <v>70</v>
      </c>
      <c r="C66" s="150" t="s">
        <v>61</v>
      </c>
      <c r="D66" s="158">
        <v>0</v>
      </c>
      <c r="E66" s="207"/>
      <c r="F66" s="209">
        <f>D66*$F$63</f>
        <v>0</v>
      </c>
      <c r="G66" s="210"/>
      <c r="H66" s="211">
        <f>$D66*$H$63</f>
        <v>0</v>
      </c>
      <c r="I66" s="212" t="s">
        <v>71</v>
      </c>
      <c r="J66" s="212"/>
      <c r="K66" s="212"/>
      <c r="L66" s="214"/>
    </row>
    <row r="67" spans="1:13" x14ac:dyDescent="0.25">
      <c r="A67" s="199"/>
      <c r="B67" s="207" t="s">
        <v>72</v>
      </c>
      <c r="C67" s="150" t="s">
        <v>61</v>
      </c>
      <c r="D67" s="158">
        <v>0.06</v>
      </c>
      <c r="E67" s="207"/>
      <c r="F67" s="209">
        <f>D67*$F$63</f>
        <v>311958696</v>
      </c>
      <c r="G67" s="210"/>
      <c r="H67" s="211">
        <f>$D67*$H$63</f>
        <v>14128280.414409967</v>
      </c>
      <c r="I67" s="212" t="s">
        <v>71</v>
      </c>
      <c r="J67" s="212"/>
      <c r="K67" s="212"/>
      <c r="L67" s="214"/>
    </row>
    <row r="68" spans="1:13" x14ac:dyDescent="0.25">
      <c r="A68" s="199"/>
      <c r="B68" s="207" t="s">
        <v>73</v>
      </c>
      <c r="C68" s="150" t="s">
        <v>61</v>
      </c>
      <c r="D68" s="158">
        <v>0</v>
      </c>
      <c r="E68" s="207"/>
      <c r="F68" s="209">
        <f>D68*$F$63</f>
        <v>0</v>
      </c>
      <c r="G68" s="210"/>
      <c r="H68" s="211">
        <f t="shared" ref="H68:H72" si="10">$D68*$H$63</f>
        <v>0</v>
      </c>
      <c r="I68" s="212" t="s">
        <v>71</v>
      </c>
      <c r="J68" s="212"/>
      <c r="K68" s="212"/>
      <c r="L68" s="214"/>
    </row>
    <row r="69" spans="1:13" x14ac:dyDescent="0.25">
      <c r="A69" s="215"/>
      <c r="B69" s="207" t="s">
        <v>74</v>
      </c>
      <c r="C69" s="150" t="s">
        <v>61</v>
      </c>
      <c r="D69" s="158">
        <v>0.04</v>
      </c>
      <c r="E69" s="216"/>
      <c r="F69" s="209">
        <f>D69*$F$63</f>
        <v>207972464</v>
      </c>
      <c r="G69" s="210"/>
      <c r="H69" s="211">
        <f t="shared" si="10"/>
        <v>9418853.609606646</v>
      </c>
      <c r="I69" s="212" t="s">
        <v>71</v>
      </c>
      <c r="J69" s="212"/>
      <c r="K69" s="212"/>
      <c r="L69" s="214"/>
    </row>
    <row r="70" spans="1:13" x14ac:dyDescent="0.25">
      <c r="A70" s="217"/>
      <c r="B70" s="207" t="s">
        <v>75</v>
      </c>
      <c r="C70" s="150" t="s">
        <v>61</v>
      </c>
      <c r="D70" s="158">
        <v>0.03</v>
      </c>
      <c r="E70" s="218"/>
      <c r="F70" s="209">
        <f t="shared" ref="F70:F72" si="11">D70*$F$63</f>
        <v>155979348</v>
      </c>
      <c r="G70" s="210"/>
      <c r="H70" s="211">
        <f t="shared" si="10"/>
        <v>7064140.2072049836</v>
      </c>
      <c r="I70" s="212" t="s">
        <v>71</v>
      </c>
      <c r="J70" s="219"/>
      <c r="K70" s="219"/>
      <c r="L70" s="220"/>
    </row>
    <row r="71" spans="1:13" x14ac:dyDescent="0.25">
      <c r="A71" s="217"/>
      <c r="B71" s="207" t="s">
        <v>76</v>
      </c>
      <c r="C71" s="150" t="s">
        <v>61</v>
      </c>
      <c r="D71" s="158">
        <v>0.02</v>
      </c>
      <c r="E71" s="218"/>
      <c r="F71" s="209">
        <f>D71*$F$63</f>
        <v>103986232</v>
      </c>
      <c r="G71" s="210"/>
      <c r="H71" s="211">
        <f t="shared" si="10"/>
        <v>4709426.804803323</v>
      </c>
      <c r="I71" s="212" t="s">
        <v>71</v>
      </c>
      <c r="J71" s="219"/>
      <c r="K71" s="219"/>
      <c r="L71" s="220"/>
    </row>
    <row r="72" spans="1:13" x14ac:dyDescent="0.25">
      <c r="A72" s="217"/>
      <c r="B72" s="207" t="s">
        <v>77</v>
      </c>
      <c r="C72" s="150" t="s">
        <v>61</v>
      </c>
      <c r="D72" s="158">
        <v>0</v>
      </c>
      <c r="E72" s="218"/>
      <c r="F72" s="209">
        <f t="shared" si="11"/>
        <v>0</v>
      </c>
      <c r="G72" s="210"/>
      <c r="H72" s="211">
        <f t="shared" si="10"/>
        <v>0</v>
      </c>
      <c r="I72" s="212" t="s">
        <v>71</v>
      </c>
      <c r="J72" s="219"/>
      <c r="K72" s="219"/>
      <c r="L72" s="220"/>
    </row>
    <row r="73" spans="1:13" ht="15.75" thickBot="1" x14ac:dyDescent="0.3">
      <c r="A73" s="221"/>
      <c r="B73" s="222" t="s">
        <v>78</v>
      </c>
      <c r="C73" s="150" t="s">
        <v>61</v>
      </c>
      <c r="D73" s="223">
        <v>0</v>
      </c>
      <c r="E73" s="222"/>
      <c r="F73" s="224">
        <f>D73*$F$63</f>
        <v>0</v>
      </c>
      <c r="G73" s="225"/>
      <c r="H73" s="226">
        <f>$D73*$H$63</f>
        <v>0</v>
      </c>
      <c r="I73" s="227" t="s">
        <v>71</v>
      </c>
      <c r="J73" s="228"/>
      <c r="K73" s="228"/>
      <c r="L73" s="229"/>
    </row>
    <row r="74" spans="1:13" ht="15.75" thickBot="1" x14ac:dyDescent="0.3">
      <c r="A74" s="173"/>
      <c r="B74" s="174" t="s">
        <v>79</v>
      </c>
      <c r="C74" s="175"/>
      <c r="D74" s="176"/>
      <c r="E74" s="177"/>
      <c r="F74" s="230">
        <f>SUM(F64:F73)</f>
        <v>779896740</v>
      </c>
      <c r="G74" s="231"/>
      <c r="H74" s="232">
        <f>SUM(H62:H73)</f>
        <v>270792041.27619106</v>
      </c>
      <c r="I74" s="233"/>
      <c r="J74" s="234"/>
      <c r="K74" s="234"/>
      <c r="L74" s="235"/>
    </row>
    <row r="75" spans="1:13" x14ac:dyDescent="0.25">
      <c r="A75" s="217"/>
      <c r="B75" s="203"/>
      <c r="C75" s="201"/>
      <c r="D75" s="236"/>
      <c r="E75" s="203"/>
      <c r="F75" s="237"/>
      <c r="G75" s="238"/>
      <c r="H75" s="239"/>
      <c r="I75" s="240" t="s">
        <v>80</v>
      </c>
      <c r="J75" s="241"/>
      <c r="K75" s="242"/>
      <c r="L75" s="243"/>
    </row>
    <row r="76" spans="1:13" x14ac:dyDescent="0.25">
      <c r="A76" s="199"/>
      <c r="B76" s="207" t="s">
        <v>81</v>
      </c>
      <c r="C76" s="244" t="s">
        <v>61</v>
      </c>
      <c r="D76" s="245">
        <v>0</v>
      </c>
      <c r="E76" s="207"/>
      <c r="F76" s="209">
        <f>F74*D76</f>
        <v>0</v>
      </c>
      <c r="G76" s="210"/>
      <c r="H76" s="64">
        <f>H74*D76</f>
        <v>0</v>
      </c>
      <c r="I76" s="246" t="s">
        <v>82</v>
      </c>
      <c r="J76" s="247">
        <v>0.02</v>
      </c>
      <c r="K76" s="128" t="s">
        <v>83</v>
      </c>
      <c r="L76" s="248">
        <f>AVERAGE(J77,L77)-2021</f>
        <v>11.5</v>
      </c>
    </row>
    <row r="77" spans="1:13" ht="15.75" thickBot="1" x14ac:dyDescent="0.3">
      <c r="A77" s="217"/>
      <c r="B77" s="249"/>
      <c r="C77" s="250"/>
      <c r="D77" s="251"/>
      <c r="E77" s="249"/>
      <c r="F77" s="252"/>
      <c r="G77" s="253"/>
      <c r="H77" s="254"/>
      <c r="I77" s="255" t="s">
        <v>84</v>
      </c>
      <c r="J77" s="256">
        <v>2030</v>
      </c>
      <c r="K77" s="257" t="s">
        <v>85</v>
      </c>
      <c r="L77" s="258">
        <v>2035</v>
      </c>
      <c r="M77" s="364" t="s">
        <v>86</v>
      </c>
    </row>
    <row r="78" spans="1:13" ht="15.75" thickBot="1" x14ac:dyDescent="0.3">
      <c r="A78" s="259"/>
      <c r="B78" s="260"/>
      <c r="C78" s="261"/>
      <c r="D78" s="192" t="s">
        <v>87</v>
      </c>
      <c r="E78" s="262"/>
      <c r="F78" s="263">
        <f>F76+F74</f>
        <v>779896740</v>
      </c>
      <c r="G78" s="253"/>
      <c r="H78" s="254"/>
      <c r="I78" s="19"/>
      <c r="J78" s="19"/>
      <c r="K78" s="19"/>
      <c r="L78" s="19"/>
    </row>
    <row r="79" spans="1:13" ht="15.75" thickBot="1" x14ac:dyDescent="0.3">
      <c r="A79" s="264" t="s">
        <v>88</v>
      </c>
      <c r="B79" s="260"/>
      <c r="C79" s="261"/>
      <c r="D79" s="192" t="s">
        <v>89</v>
      </c>
      <c r="E79" s="262"/>
      <c r="F79" s="265"/>
      <c r="G79" s="262"/>
      <c r="H79" s="263">
        <f>SUM(H74:H77)</f>
        <v>270792041.27619106</v>
      </c>
      <c r="I79" t="s">
        <v>88</v>
      </c>
      <c r="J79" s="19"/>
      <c r="K79" s="19"/>
      <c r="L79" s="19"/>
    </row>
    <row r="80" spans="1:13" x14ac:dyDescent="0.25">
      <c r="A80" s="266"/>
      <c r="B80" s="266"/>
      <c r="C80" s="267"/>
      <c r="D80" s="266"/>
      <c r="E80" s="266"/>
      <c r="F80" s="266"/>
      <c r="G80" s="266"/>
      <c r="H80" s="266"/>
      <c r="I80" s="268"/>
      <c r="J80" s="269"/>
      <c r="K80" s="269"/>
      <c r="L80" s="270"/>
    </row>
    <row r="81" spans="1:12" ht="15.75" thickBot="1" x14ac:dyDescent="0.3">
      <c r="A81" s="271" t="s">
        <v>90</v>
      </c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3"/>
    </row>
    <row r="82" spans="1:12" x14ac:dyDescent="0.25">
      <c r="A82" s="28" t="s">
        <v>17</v>
      </c>
      <c r="B82" s="29"/>
      <c r="C82" s="365"/>
      <c r="D82" s="30"/>
      <c r="E82" s="367" t="s">
        <v>91</v>
      </c>
      <c r="F82" s="368"/>
      <c r="G82" s="274"/>
      <c r="H82" s="275"/>
      <c r="I82" s="275"/>
      <c r="J82" s="275"/>
      <c r="K82" s="275"/>
      <c r="L82" s="276"/>
    </row>
    <row r="83" spans="1:12" ht="15.75" thickBot="1" x14ac:dyDescent="0.3">
      <c r="A83" s="34" t="s">
        <v>21</v>
      </c>
      <c r="B83" s="35" t="s">
        <v>22</v>
      </c>
      <c r="C83" s="36" t="s">
        <v>23</v>
      </c>
      <c r="D83" s="37" t="s">
        <v>24</v>
      </c>
      <c r="E83" s="36" t="s">
        <v>25</v>
      </c>
      <c r="F83" s="366" t="s">
        <v>92</v>
      </c>
      <c r="G83" s="277"/>
      <c r="H83" s="278"/>
      <c r="I83" s="278"/>
      <c r="J83" s="278"/>
      <c r="K83" s="278"/>
      <c r="L83" s="279"/>
    </row>
    <row r="84" spans="1:12" x14ac:dyDescent="0.25">
      <c r="A84" s="50">
        <v>1</v>
      </c>
      <c r="B84" s="280" t="s">
        <v>93</v>
      </c>
      <c r="C84" s="281"/>
      <c r="D84" s="282"/>
      <c r="E84" s="283"/>
      <c r="F84" s="209"/>
      <c r="G84" s="284" t="s">
        <v>94</v>
      </c>
      <c r="H84" s="285"/>
      <c r="I84" s="285"/>
      <c r="J84" s="285"/>
      <c r="K84" s="285"/>
      <c r="L84" s="286"/>
    </row>
    <row r="85" spans="1:12" x14ac:dyDescent="0.25">
      <c r="A85" s="59">
        <f t="shared" ref="A85:A87" si="12">A84+0.1</f>
        <v>1.1000000000000001</v>
      </c>
      <c r="B85" s="287" t="s">
        <v>95</v>
      </c>
      <c r="C85" s="288"/>
      <c r="D85" s="282" t="s">
        <v>96</v>
      </c>
      <c r="E85" s="53"/>
      <c r="F85" s="209">
        <f>E85*C85</f>
        <v>0</v>
      </c>
      <c r="G85" s="289" t="s">
        <v>97</v>
      </c>
      <c r="H85" s="290"/>
      <c r="I85" s="290"/>
      <c r="J85" s="291" t="s">
        <v>98</v>
      </c>
      <c r="K85" s="292"/>
      <c r="L85" s="293"/>
    </row>
    <row r="86" spans="1:12" x14ac:dyDescent="0.25">
      <c r="A86" s="59">
        <f t="shared" si="12"/>
        <v>1.2000000000000002</v>
      </c>
      <c r="B86" s="294" t="s">
        <v>99</v>
      </c>
      <c r="C86" s="295"/>
      <c r="D86" s="282" t="s">
        <v>96</v>
      </c>
      <c r="E86" s="296"/>
      <c r="F86" s="209">
        <f>E86*C86</f>
        <v>0</v>
      </c>
      <c r="G86" s="297" t="s">
        <v>100</v>
      </c>
      <c r="H86" s="298"/>
      <c r="I86" s="298"/>
      <c r="J86" s="48" t="s">
        <v>101</v>
      </c>
      <c r="K86" s="299"/>
      <c r="L86" s="300"/>
    </row>
    <row r="87" spans="1:12" x14ac:dyDescent="0.25">
      <c r="A87" s="59">
        <f t="shared" si="12"/>
        <v>1.3000000000000003</v>
      </c>
      <c r="B87" s="294" t="s">
        <v>102</v>
      </c>
      <c r="C87" s="301" t="s">
        <v>61</v>
      </c>
      <c r="D87" s="302">
        <v>0.05</v>
      </c>
      <c r="E87" s="296"/>
      <c r="F87" s="209">
        <f>E87*SUM(F85:F86)</f>
        <v>0</v>
      </c>
      <c r="G87" s="297" t="s">
        <v>103</v>
      </c>
      <c r="H87" s="291"/>
      <c r="I87" s="291"/>
      <c r="J87" s="291"/>
      <c r="K87" s="291"/>
      <c r="L87" s="303"/>
    </row>
    <row r="88" spans="1:12" x14ac:dyDescent="0.25">
      <c r="A88" s="59"/>
      <c r="B88" s="304"/>
      <c r="C88" s="305"/>
      <c r="D88" s="282"/>
      <c r="E88" s="283"/>
      <c r="F88" s="209"/>
      <c r="G88" s="289"/>
      <c r="H88" s="291"/>
      <c r="I88" s="291"/>
      <c r="J88" s="291"/>
      <c r="K88" s="291"/>
      <c r="L88" s="306"/>
    </row>
    <row r="89" spans="1:12" x14ac:dyDescent="0.25">
      <c r="A89" s="50">
        <v>2</v>
      </c>
      <c r="B89" s="307" t="s">
        <v>104</v>
      </c>
      <c r="C89" s="308"/>
      <c r="D89" s="282"/>
      <c r="E89" s="309"/>
      <c r="F89" s="209"/>
      <c r="G89" s="310" t="s">
        <v>32</v>
      </c>
      <c r="H89" s="292"/>
      <c r="I89" s="292"/>
      <c r="J89" s="292"/>
      <c r="K89" s="48"/>
      <c r="L89" s="293"/>
    </row>
    <row r="90" spans="1:12" x14ac:dyDescent="0.25">
      <c r="A90" s="59">
        <f t="shared" ref="A90:A91" si="13">A89+0.1</f>
        <v>2.1</v>
      </c>
      <c r="B90" s="294" t="s">
        <v>105</v>
      </c>
      <c r="C90" s="311"/>
      <c r="D90" s="282" t="s">
        <v>106</v>
      </c>
      <c r="E90" s="309"/>
      <c r="F90" s="209">
        <v>1200000</v>
      </c>
      <c r="G90" s="297" t="s">
        <v>107</v>
      </c>
      <c r="H90" s="292"/>
      <c r="I90" s="312"/>
      <c r="J90" s="128" t="s">
        <v>108</v>
      </c>
      <c r="L90" s="293"/>
    </row>
    <row r="91" spans="1:12" x14ac:dyDescent="0.25">
      <c r="A91" s="59">
        <f t="shared" si="13"/>
        <v>2.2000000000000002</v>
      </c>
      <c r="B91" s="294" t="s">
        <v>109</v>
      </c>
      <c r="C91" s="311"/>
      <c r="D91" s="282" t="s">
        <v>106</v>
      </c>
      <c r="E91" s="309"/>
      <c r="F91" s="209">
        <f>E91*C91</f>
        <v>0</v>
      </c>
      <c r="G91" s="297" t="s">
        <v>107</v>
      </c>
      <c r="H91" s="292"/>
      <c r="I91" s="312"/>
      <c r="J91" s="128" t="s">
        <v>108</v>
      </c>
      <c r="L91" s="293"/>
    </row>
    <row r="92" spans="1:12" x14ac:dyDescent="0.25">
      <c r="A92" s="59"/>
      <c r="B92" s="313"/>
      <c r="C92" s="311"/>
      <c r="D92" s="282"/>
      <c r="E92" s="309"/>
      <c r="F92" s="209"/>
      <c r="G92" s="314"/>
      <c r="H92" s="292"/>
      <c r="I92" s="292"/>
      <c r="J92" s="292"/>
      <c r="K92" s="292"/>
      <c r="L92" s="293"/>
    </row>
    <row r="93" spans="1:12" x14ac:dyDescent="0.25">
      <c r="A93" s="50">
        <v>3</v>
      </c>
      <c r="B93" s="315" t="s">
        <v>110</v>
      </c>
      <c r="C93" s="301"/>
      <c r="D93" s="316"/>
      <c r="E93" s="317"/>
      <c r="F93" s="252"/>
      <c r="G93" s="310" t="s">
        <v>32</v>
      </c>
      <c r="H93" s="65"/>
      <c r="I93" s="65"/>
      <c r="J93" s="65"/>
      <c r="K93" s="292"/>
      <c r="L93" s="293"/>
    </row>
    <row r="94" spans="1:12" x14ac:dyDescent="0.25">
      <c r="A94" s="59">
        <f t="shared" ref="A94:A95" si="14">A93+0.1</f>
        <v>3.1</v>
      </c>
      <c r="B94" s="318" t="s">
        <v>111</v>
      </c>
      <c r="C94" s="301"/>
      <c r="D94" s="319"/>
      <c r="E94" s="317"/>
      <c r="F94" s="252"/>
      <c r="G94" s="320" t="s">
        <v>124</v>
      </c>
      <c r="H94" s="321"/>
      <c r="I94" s="321"/>
      <c r="J94" s="321"/>
      <c r="K94" s="292"/>
      <c r="L94" s="293"/>
    </row>
    <row r="95" spans="1:12" x14ac:dyDescent="0.25">
      <c r="A95" s="59">
        <f t="shared" si="14"/>
        <v>3.2</v>
      </c>
      <c r="B95" s="318" t="s">
        <v>112</v>
      </c>
      <c r="C95" s="322"/>
      <c r="D95" s="319"/>
      <c r="E95" s="317"/>
      <c r="F95" s="252"/>
      <c r="G95" s="320" t="s">
        <v>124</v>
      </c>
      <c r="H95" s="321"/>
      <c r="I95" s="321"/>
      <c r="J95" s="321"/>
      <c r="K95" s="292"/>
      <c r="L95" s="293"/>
    </row>
    <row r="96" spans="1:12" x14ac:dyDescent="0.25">
      <c r="A96" s="50"/>
      <c r="B96" s="315"/>
      <c r="C96" s="322"/>
      <c r="D96" s="316"/>
      <c r="E96" s="317"/>
      <c r="F96" s="252"/>
      <c r="G96" s="320"/>
      <c r="H96" s="321"/>
      <c r="I96" s="321"/>
      <c r="J96" s="321"/>
      <c r="K96" s="292"/>
      <c r="L96" s="293"/>
    </row>
    <row r="97" spans="1:12" x14ac:dyDescent="0.25">
      <c r="A97" s="50">
        <v>4</v>
      </c>
      <c r="B97" s="315" t="s">
        <v>113</v>
      </c>
      <c r="C97" s="322"/>
      <c r="D97" s="319"/>
      <c r="E97" s="317"/>
      <c r="F97" s="252"/>
      <c r="G97" s="310" t="s">
        <v>32</v>
      </c>
      <c r="H97" s="65"/>
      <c r="I97" s="65"/>
      <c r="J97" s="65"/>
      <c r="K97" s="292"/>
      <c r="L97" s="293"/>
    </row>
    <row r="98" spans="1:12" x14ac:dyDescent="0.25">
      <c r="A98" s="50"/>
      <c r="B98" s="315"/>
      <c r="C98" s="301"/>
      <c r="D98" s="316"/>
      <c r="E98" s="317"/>
      <c r="F98" s="252"/>
      <c r="G98" s="320"/>
      <c r="H98" s="321"/>
      <c r="I98" s="321"/>
      <c r="J98" s="321"/>
      <c r="K98" s="321"/>
      <c r="L98" s="323"/>
    </row>
    <row r="99" spans="1:12" x14ac:dyDescent="0.25">
      <c r="A99" s="50">
        <v>5</v>
      </c>
      <c r="B99" s="315" t="s">
        <v>114</v>
      </c>
      <c r="C99" s="301" t="s">
        <v>61</v>
      </c>
      <c r="D99" s="316">
        <v>0.1</v>
      </c>
      <c r="E99" s="317"/>
      <c r="F99" s="252">
        <f>SUM(F84:F98)*D99</f>
        <v>120000</v>
      </c>
      <c r="G99" s="297" t="s">
        <v>115</v>
      </c>
      <c r="H99" s="219"/>
      <c r="I99" s="219"/>
      <c r="J99" s="219"/>
      <c r="K99" s="324"/>
      <c r="L99" s="325"/>
    </row>
    <row r="100" spans="1:12" x14ac:dyDescent="0.25">
      <c r="A100" s="59"/>
      <c r="B100" s="326"/>
      <c r="C100" s="327"/>
      <c r="D100" s="316"/>
      <c r="E100" s="317"/>
      <c r="F100" s="252"/>
      <c r="G100" s="297"/>
      <c r="H100" s="212"/>
      <c r="I100" s="212"/>
      <c r="J100" s="212"/>
      <c r="K100" s="328"/>
      <c r="L100" s="293"/>
    </row>
    <row r="101" spans="1:12" ht="15.75" thickBot="1" x14ac:dyDescent="0.3">
      <c r="A101" s="59"/>
      <c r="B101" s="326"/>
      <c r="C101" s="327"/>
      <c r="D101" s="316"/>
      <c r="E101" s="317"/>
      <c r="F101" s="252"/>
      <c r="G101" s="297"/>
      <c r="H101" s="212"/>
      <c r="I101" s="212"/>
      <c r="J101" s="212"/>
      <c r="K101" s="328"/>
      <c r="L101" s="293"/>
    </row>
    <row r="102" spans="1:12" ht="15.75" thickBot="1" x14ac:dyDescent="0.3">
      <c r="A102" s="329"/>
      <c r="B102" s="329"/>
      <c r="C102" s="330"/>
      <c r="D102" s="331" t="s">
        <v>116</v>
      </c>
      <c r="E102" s="262"/>
      <c r="F102" s="332">
        <f>SUM(F84:F101)</f>
        <v>1320000</v>
      </c>
      <c r="G102" s="333"/>
      <c r="H102" s="334"/>
      <c r="I102" s="334"/>
      <c r="J102" s="334"/>
      <c r="K102" s="334"/>
      <c r="L102" s="335"/>
    </row>
    <row r="103" spans="1:12" ht="15.75" thickBot="1" x14ac:dyDescent="0.3">
      <c r="A103" s="336"/>
      <c r="B103" s="2"/>
      <c r="C103" s="27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 thickBot="1" x14ac:dyDescent="0.3">
      <c r="A104" s="337" t="s">
        <v>117</v>
      </c>
      <c r="B104" s="338"/>
      <c r="C104" s="338"/>
      <c r="D104" s="338"/>
      <c r="E104" s="338"/>
      <c r="F104" s="338"/>
      <c r="G104" s="338"/>
      <c r="H104" s="338"/>
      <c r="I104" s="338"/>
      <c r="J104" s="338"/>
      <c r="K104" s="338"/>
      <c r="L104" s="339"/>
    </row>
    <row r="105" spans="1:12" x14ac:dyDescent="0.25">
      <c r="A105" s="340" t="s">
        <v>17</v>
      </c>
      <c r="B105" s="29"/>
      <c r="C105" s="365"/>
      <c r="D105" s="30"/>
      <c r="E105" s="367" t="s">
        <v>91</v>
      </c>
      <c r="F105" s="368"/>
      <c r="G105" s="274"/>
      <c r="H105" s="275"/>
      <c r="I105" s="275"/>
      <c r="J105" s="275"/>
      <c r="K105" s="275"/>
      <c r="L105" s="341"/>
    </row>
    <row r="106" spans="1:12" ht="15.75" thickBot="1" x14ac:dyDescent="0.3">
      <c r="A106" s="342" t="s">
        <v>21</v>
      </c>
      <c r="B106" s="35" t="s">
        <v>22</v>
      </c>
      <c r="C106" s="36" t="s">
        <v>23</v>
      </c>
      <c r="D106" s="37" t="s">
        <v>24</v>
      </c>
      <c r="E106" s="36" t="s">
        <v>25</v>
      </c>
      <c r="F106" s="366" t="s">
        <v>92</v>
      </c>
      <c r="G106" s="343"/>
      <c r="H106" s="344"/>
      <c r="I106" s="344"/>
      <c r="J106" s="344"/>
      <c r="K106" s="344"/>
      <c r="L106" s="345"/>
    </row>
    <row r="107" spans="1:12" x14ac:dyDescent="0.25">
      <c r="A107" s="346">
        <v>1</v>
      </c>
      <c r="B107" s="280" t="s">
        <v>51</v>
      </c>
      <c r="C107" s="281"/>
      <c r="D107" s="282"/>
      <c r="E107" s="283"/>
      <c r="F107" s="209"/>
      <c r="G107" s="65" t="s">
        <v>32</v>
      </c>
      <c r="H107" s="347"/>
      <c r="I107" s="347"/>
      <c r="J107" s="347"/>
      <c r="K107" s="347"/>
      <c r="L107" s="348"/>
    </row>
    <row r="108" spans="1:12" x14ac:dyDescent="0.25">
      <c r="A108" s="349"/>
      <c r="B108" s="280"/>
      <c r="C108" s="350"/>
      <c r="D108" s="282"/>
      <c r="E108" s="283"/>
      <c r="F108" s="209"/>
      <c r="G108" s="65"/>
      <c r="L108" s="351"/>
    </row>
    <row r="109" spans="1:12" x14ac:dyDescent="0.25">
      <c r="A109" s="346">
        <v>2</v>
      </c>
      <c r="B109" s="307" t="s">
        <v>52</v>
      </c>
      <c r="C109" s="308"/>
      <c r="D109" s="282"/>
      <c r="E109" s="309"/>
      <c r="F109" s="209"/>
      <c r="G109" s="65" t="s">
        <v>32</v>
      </c>
      <c r="H109" s="292"/>
      <c r="I109" s="292"/>
      <c r="J109" s="292"/>
      <c r="K109" s="48"/>
      <c r="L109" s="293"/>
    </row>
    <row r="110" spans="1:12" x14ac:dyDescent="0.25">
      <c r="A110" s="349"/>
      <c r="B110" s="313"/>
      <c r="C110" s="311"/>
      <c r="D110" s="282"/>
      <c r="E110" s="309"/>
      <c r="F110" s="209"/>
      <c r="G110" s="352"/>
      <c r="H110" s="292"/>
      <c r="I110" s="292"/>
      <c r="J110" s="292"/>
      <c r="K110" s="292"/>
      <c r="L110" s="293"/>
    </row>
    <row r="111" spans="1:12" x14ac:dyDescent="0.25">
      <c r="A111" s="346">
        <v>3</v>
      </c>
      <c r="B111" s="307" t="s">
        <v>118</v>
      </c>
      <c r="C111" s="308"/>
      <c r="D111" s="282"/>
      <c r="E111" s="309"/>
      <c r="F111" s="209"/>
      <c r="G111" s="65" t="s">
        <v>32</v>
      </c>
      <c r="H111" s="292"/>
      <c r="I111" s="292"/>
      <c r="J111" s="292"/>
      <c r="K111" s="48"/>
      <c r="L111" s="293"/>
    </row>
    <row r="112" spans="1:12" x14ac:dyDescent="0.25">
      <c r="A112" s="349"/>
      <c r="B112" s="313"/>
      <c r="C112" s="311"/>
      <c r="D112" s="282"/>
      <c r="E112" s="309"/>
      <c r="F112" s="209"/>
      <c r="G112" s="352"/>
      <c r="H112" s="292"/>
      <c r="I112" s="292"/>
      <c r="J112" s="292"/>
      <c r="K112" s="48"/>
      <c r="L112" s="293"/>
    </row>
    <row r="113" spans="1:12" x14ac:dyDescent="0.25">
      <c r="A113" s="346">
        <v>4</v>
      </c>
      <c r="B113" s="315" t="s">
        <v>119</v>
      </c>
      <c r="C113" s="301"/>
      <c r="D113" s="316"/>
      <c r="E113" s="317"/>
      <c r="F113" s="252"/>
      <c r="G113" s="65" t="s">
        <v>32</v>
      </c>
      <c r="H113" s="65"/>
      <c r="I113" s="65"/>
      <c r="J113" s="65"/>
      <c r="K113" s="48"/>
      <c r="L113" s="293"/>
    </row>
    <row r="114" spans="1:12" x14ac:dyDescent="0.25">
      <c r="A114" s="346"/>
      <c r="B114" s="315"/>
      <c r="C114" s="322"/>
      <c r="D114" s="316"/>
      <c r="E114" s="317"/>
      <c r="F114" s="252"/>
      <c r="G114" s="353"/>
      <c r="H114" s="321"/>
      <c r="I114" s="321"/>
      <c r="J114" s="321"/>
      <c r="K114" s="48"/>
      <c r="L114" s="293"/>
    </row>
    <row r="115" spans="1:12" x14ac:dyDescent="0.25">
      <c r="A115" s="346">
        <v>5</v>
      </c>
      <c r="B115" s="315" t="s">
        <v>120</v>
      </c>
      <c r="C115" s="322"/>
      <c r="D115" s="319"/>
      <c r="E115" s="317"/>
      <c r="F115" s="252"/>
      <c r="G115" s="65" t="s">
        <v>32</v>
      </c>
      <c r="H115" s="65"/>
      <c r="I115" s="65"/>
      <c r="J115" s="65"/>
      <c r="K115" s="48"/>
      <c r="L115" s="293"/>
    </row>
    <row r="116" spans="1:12" x14ac:dyDescent="0.25">
      <c r="A116" s="346"/>
      <c r="B116" s="315"/>
      <c r="C116" s="301"/>
      <c r="D116" s="316"/>
      <c r="E116" s="317"/>
      <c r="F116" s="252"/>
      <c r="G116" s="353"/>
      <c r="H116" s="321"/>
      <c r="I116" s="321"/>
      <c r="J116" s="321"/>
      <c r="K116" s="48"/>
      <c r="L116" s="293"/>
    </row>
    <row r="117" spans="1:12" x14ac:dyDescent="0.25">
      <c r="A117" s="346">
        <v>6</v>
      </c>
      <c r="B117" s="315" t="s">
        <v>121</v>
      </c>
      <c r="C117" s="301"/>
      <c r="D117" s="316"/>
      <c r="E117" s="317"/>
      <c r="F117" s="252"/>
      <c r="G117" s="65" t="s">
        <v>32</v>
      </c>
      <c r="H117" s="219"/>
      <c r="I117" s="219"/>
      <c r="J117" s="219"/>
      <c r="K117" s="324"/>
      <c r="L117" s="325"/>
    </row>
    <row r="118" spans="1:12" x14ac:dyDescent="0.25">
      <c r="A118" s="349"/>
      <c r="B118" s="326"/>
      <c r="C118" s="327"/>
      <c r="D118" s="316"/>
      <c r="E118" s="317"/>
      <c r="F118" s="252"/>
      <c r="G118" s="354"/>
      <c r="H118" s="212"/>
      <c r="I118" s="212"/>
      <c r="J118" s="212"/>
      <c r="K118" s="328"/>
      <c r="L118" s="293"/>
    </row>
    <row r="119" spans="1:12" x14ac:dyDescent="0.25">
      <c r="A119" s="346">
        <v>7</v>
      </c>
      <c r="B119" s="355" t="s">
        <v>122</v>
      </c>
      <c r="C119" s="327"/>
      <c r="D119" s="316"/>
      <c r="E119" s="317"/>
      <c r="F119" s="252"/>
      <c r="G119" s="354"/>
      <c r="H119" s="212"/>
      <c r="I119" s="212"/>
      <c r="J119" s="212"/>
      <c r="K119" s="328"/>
      <c r="L119" s="293"/>
    </row>
    <row r="120" spans="1:12" ht="15.75" thickBot="1" x14ac:dyDescent="0.3">
      <c r="A120" s="349"/>
      <c r="B120" s="326"/>
      <c r="C120" s="327"/>
      <c r="D120" s="316"/>
      <c r="E120" s="317"/>
      <c r="F120" s="252"/>
      <c r="G120" s="354"/>
      <c r="H120" s="212"/>
      <c r="I120" s="212"/>
      <c r="J120" s="212"/>
      <c r="K120" s="328"/>
      <c r="L120" s="293"/>
    </row>
    <row r="121" spans="1:12" ht="15.75" thickBot="1" x14ac:dyDescent="0.3">
      <c r="A121" s="356"/>
      <c r="B121" s="357"/>
      <c r="C121" s="358"/>
      <c r="D121" s="359" t="s">
        <v>123</v>
      </c>
      <c r="E121" s="360"/>
      <c r="F121" s="361">
        <f>SUM(F107:F120)</f>
        <v>0</v>
      </c>
      <c r="G121" s="362"/>
      <c r="H121" s="334"/>
      <c r="I121" s="334"/>
      <c r="J121" s="334"/>
      <c r="K121" s="334"/>
      <c r="L121" s="335"/>
    </row>
    <row r="122" spans="1:12" x14ac:dyDescent="0.25">
      <c r="A122" s="2"/>
      <c r="B122" s="2"/>
      <c r="C122" s="27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7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7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7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7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7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7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7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7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7"/>
      <c r="D131" s="2"/>
      <c r="E131" s="2"/>
      <c r="F131" s="2"/>
      <c r="G131" s="2"/>
      <c r="H131" s="2"/>
      <c r="I131" s="2"/>
      <c r="J131" s="2"/>
      <c r="K131" s="19"/>
      <c r="L131" s="19"/>
    </row>
    <row r="132" spans="1:12" x14ac:dyDescent="0.25">
      <c r="A132" s="2"/>
      <c r="B132" s="2"/>
      <c r="C132" s="27"/>
      <c r="D132" s="2"/>
      <c r="E132" s="2"/>
      <c r="F132" s="2"/>
      <c r="G132" s="2"/>
      <c r="H132" s="2"/>
      <c r="I132" s="2"/>
      <c r="J132" s="2"/>
      <c r="K132" s="19"/>
      <c r="L132" s="19"/>
    </row>
    <row r="133" spans="1:12" x14ac:dyDescent="0.25">
      <c r="A133" s="2"/>
      <c r="B133" s="2"/>
      <c r="C133" s="27"/>
      <c r="D133" s="2"/>
      <c r="E133" s="2"/>
      <c r="F133" s="2"/>
      <c r="G133" s="2"/>
      <c r="H133" s="2"/>
      <c r="I133" s="2"/>
      <c r="J133" s="2"/>
      <c r="K133" s="19"/>
      <c r="L133" s="19"/>
    </row>
    <row r="134" spans="1:12" x14ac:dyDescent="0.25">
      <c r="A134" s="2"/>
      <c r="B134" s="2"/>
      <c r="C134" s="27"/>
      <c r="D134" s="2"/>
      <c r="E134" s="2"/>
      <c r="F134" s="2"/>
      <c r="G134" s="2"/>
      <c r="H134" s="2"/>
      <c r="I134" s="2"/>
      <c r="J134" s="2"/>
      <c r="K134" s="19"/>
      <c r="L134" s="19"/>
    </row>
    <row r="135" spans="1:12" x14ac:dyDescent="0.25">
      <c r="A135" s="2"/>
      <c r="B135" s="2"/>
      <c r="C135" s="27"/>
      <c r="D135" s="2"/>
      <c r="E135" s="2"/>
      <c r="F135" s="2"/>
      <c r="G135" s="2"/>
      <c r="H135" s="2"/>
      <c r="I135" s="2"/>
      <c r="J135" s="2"/>
      <c r="K135" s="19"/>
      <c r="L135" s="19"/>
    </row>
    <row r="136" spans="1:12" x14ac:dyDescent="0.25">
      <c r="A136" s="2"/>
      <c r="B136" s="2"/>
      <c r="C136" s="27"/>
      <c r="D136" s="2"/>
      <c r="E136" s="2"/>
      <c r="F136" s="2"/>
      <c r="G136" s="2"/>
      <c r="H136" s="2"/>
      <c r="I136" s="2"/>
      <c r="J136" s="2"/>
      <c r="K136" s="19"/>
      <c r="L136" s="19"/>
    </row>
    <row r="137" spans="1:12" x14ac:dyDescent="0.25">
      <c r="A137" s="2"/>
      <c r="B137" s="2"/>
      <c r="C137" s="27"/>
      <c r="D137" s="2"/>
      <c r="E137" s="2"/>
      <c r="F137" s="2"/>
      <c r="G137" s="2"/>
      <c r="H137" s="2"/>
      <c r="I137" s="2"/>
      <c r="J137" s="2"/>
      <c r="K137" s="19"/>
      <c r="L137" s="19"/>
    </row>
    <row r="138" spans="1:12" x14ac:dyDescent="0.25">
      <c r="A138" s="2"/>
      <c r="B138" s="2"/>
      <c r="C138" s="27"/>
      <c r="D138" s="2"/>
      <c r="E138" s="2"/>
      <c r="F138" s="2"/>
      <c r="G138" s="2"/>
      <c r="H138" s="2"/>
      <c r="I138" s="2"/>
      <c r="J138" s="2"/>
      <c r="K138" s="19"/>
      <c r="L138" s="19"/>
    </row>
    <row r="139" spans="1:12" x14ac:dyDescent="0.25">
      <c r="A139" s="2"/>
      <c r="B139" s="2"/>
      <c r="C139" s="27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7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7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7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7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7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7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7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7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7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7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7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7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7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7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7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7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7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7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7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7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7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7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7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7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7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7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7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7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7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7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7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7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7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7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7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7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7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7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7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7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7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7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7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7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7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7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7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7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7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7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7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7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7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7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7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7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7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7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7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7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7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7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7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7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7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7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7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7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7"/>
      <c r="D208" s="2"/>
      <c r="E208" s="2"/>
      <c r="F208" s="2"/>
      <c r="G208" s="2"/>
      <c r="H208" s="2"/>
      <c r="I208" s="2"/>
      <c r="J208" s="2"/>
      <c r="K208" s="2"/>
      <c r="L208" s="2"/>
    </row>
    <row r="209" spans="1:1" x14ac:dyDescent="0.25">
      <c r="A209" s="2"/>
    </row>
    <row r="210" spans="1:1" x14ac:dyDescent="0.25">
      <c r="A210" s="2"/>
    </row>
  </sheetData>
  <mergeCells count="7">
    <mergeCell ref="E105:F105"/>
    <mergeCell ref="E9:F9"/>
    <mergeCell ref="G9:G10"/>
    <mergeCell ref="H9:H10"/>
    <mergeCell ref="I10:L10"/>
    <mergeCell ref="A12:L12"/>
    <mergeCell ref="E82:F8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15EAC2019B624CB5B24CF9FF2800B8" ma:contentTypeVersion="12" ma:contentTypeDescription="Create a new document." ma:contentTypeScope="" ma:versionID="95efd9c7d094caec76dfff43f0203ee8">
  <xsd:schema xmlns:xsd="http://www.w3.org/2001/XMLSchema" xmlns:xs="http://www.w3.org/2001/XMLSchema" xmlns:p="http://schemas.microsoft.com/office/2006/metadata/properties" xmlns:ns2="c67f01ef-52a7-44e9-8f2a-d94dec3f814f" xmlns:ns3="bbce72e2-4278-4548-8ef4-8ad0fc682cbb" targetNamespace="http://schemas.microsoft.com/office/2006/metadata/properties" ma:root="true" ma:fieldsID="0768b88caf2e382bd0e7b33f2a6b2063" ns2:_="" ns3:_="">
    <xsd:import namespace="c67f01ef-52a7-44e9-8f2a-d94dec3f814f"/>
    <xsd:import namespace="bbce72e2-4278-4548-8ef4-8ad0fc682c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f01ef-52a7-44e9-8f2a-d94dec3f81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e72e2-4278-4548-8ef4-8ad0fc682c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7BCDA2-446E-42E5-986F-036C160CE3A2}"/>
</file>

<file path=customXml/itemProps2.xml><?xml version="1.0" encoding="utf-8"?>
<ds:datastoreItem xmlns:ds="http://schemas.openxmlformats.org/officeDocument/2006/customXml" ds:itemID="{316B9FDD-184F-42CE-9874-F7C81145C7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71B234-4770-4D58-80A5-F44EDD3C4A33}">
  <ds:schemaRefs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0b020db2-3cf6-431c-b969-2f22820f5b39"/>
    <ds:schemaRef ds:uri="1a40ed34-16e2-49f8-9ad9-29e31fc6c90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Cost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Taffler</dc:creator>
  <cp:keywords/>
  <dc:description/>
  <cp:lastModifiedBy>Suzanne E</cp:lastModifiedBy>
  <cp:revision/>
  <dcterms:created xsi:type="dcterms:W3CDTF">2021-08-13T22:40:02Z</dcterms:created>
  <dcterms:modified xsi:type="dcterms:W3CDTF">2021-10-12T23:06:17Z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0x0101002415EAC2019B624CB5B24CF9FF2800B8</vt:lpwstr>
  </property>
</Properties>
</file>